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ilos\Documents\MILOS USB\vo2020\Ochodnica\ihrisko\"/>
    </mc:Choice>
  </mc:AlternateContent>
  <bookViews>
    <workbookView xWindow="0" yWindow="0" windowWidth="24000" windowHeight="9135"/>
  </bookViews>
  <sheets>
    <sheet name="Prehlad" sheetId="5" r:id="rId1"/>
    <sheet name="Rekapitulacia" sheetId="4" r:id="rId2"/>
    <sheet name="Kryci list" sheetId="3" r:id="rId3"/>
  </sheets>
  <definedNames>
    <definedName name="_xlnm._FilterDatabase" hidden="1">#REF!</definedName>
    <definedName name="fakt1R">#REF!</definedName>
    <definedName name="_xlnm.Print_Titles" localSheetId="0">Prehlad!$8:$10</definedName>
    <definedName name="_xlnm.Print_Titles" localSheetId="1">Rekapitulacia!$8:$10</definedName>
    <definedName name="_xlnm.Print_Area" localSheetId="2">'Kryci list'!$A:$J</definedName>
    <definedName name="_xlnm.Print_Area" localSheetId="0">Prehlad!$A:$O</definedName>
    <definedName name="_xlnm.Print_Area" localSheetId="1">Rekapitulacia!$A:$G</definedName>
  </definedNames>
  <calcPr calcId="152511"/>
</workbook>
</file>

<file path=xl/calcChain.xml><?xml version="1.0" encoding="utf-8"?>
<calcChain xmlns="http://schemas.openxmlformats.org/spreadsheetml/2006/main">
  <c r="I30" i="3" l="1"/>
  <c r="J30" i="3" s="1"/>
  <c r="W273" i="5"/>
  <c r="G29" i="4" s="1"/>
  <c r="I273" i="5"/>
  <c r="C29" i="4" s="1"/>
  <c r="C28" i="4"/>
  <c r="W271" i="5"/>
  <c r="G28" i="4" s="1"/>
  <c r="I271" i="5"/>
  <c r="N270" i="5"/>
  <c r="L270" i="5"/>
  <c r="J270" i="5"/>
  <c r="H270" i="5"/>
  <c r="N269" i="5"/>
  <c r="N271" i="5" s="1"/>
  <c r="L269" i="5"/>
  <c r="L271" i="5" s="1"/>
  <c r="J269" i="5"/>
  <c r="J271" i="5" s="1"/>
  <c r="H269" i="5"/>
  <c r="H271" i="5" s="1"/>
  <c r="W263" i="5"/>
  <c r="G25" i="4" s="1"/>
  <c r="I263" i="5"/>
  <c r="C25" i="4" s="1"/>
  <c r="N262" i="5"/>
  <c r="L262" i="5"/>
  <c r="J262" i="5"/>
  <c r="H262" i="5"/>
  <c r="N261" i="5"/>
  <c r="L261" i="5"/>
  <c r="J261" i="5"/>
  <c r="H261" i="5"/>
  <c r="N260" i="5"/>
  <c r="L260" i="5"/>
  <c r="J260" i="5"/>
  <c r="H260" i="5"/>
  <c r="N259" i="5"/>
  <c r="N263" i="5" s="1"/>
  <c r="F25" i="4" s="1"/>
  <c r="L259" i="5"/>
  <c r="L263" i="5" s="1"/>
  <c r="E25" i="4" s="1"/>
  <c r="J259" i="5"/>
  <c r="J263" i="5" s="1"/>
  <c r="D25" i="4" s="1"/>
  <c r="H259" i="5"/>
  <c r="H263" i="5" s="1"/>
  <c r="B25" i="4" s="1"/>
  <c r="W256" i="5"/>
  <c r="W265" i="5" s="1"/>
  <c r="G26" i="4" s="1"/>
  <c r="N256" i="5"/>
  <c r="N265" i="5" s="1"/>
  <c r="F26" i="4" s="1"/>
  <c r="N255" i="5"/>
  <c r="L255" i="5"/>
  <c r="J255" i="5"/>
  <c r="H255" i="5"/>
  <c r="N254" i="5"/>
  <c r="L254" i="5"/>
  <c r="J254" i="5"/>
  <c r="H254" i="5"/>
  <c r="N253" i="5"/>
  <c r="L253" i="5"/>
  <c r="J253" i="5"/>
  <c r="H253" i="5"/>
  <c r="N252" i="5"/>
  <c r="L252" i="5"/>
  <c r="J252" i="5"/>
  <c r="I252" i="5"/>
  <c r="N251" i="5"/>
  <c r="L251" i="5"/>
  <c r="J251" i="5"/>
  <c r="H251" i="5"/>
  <c r="N250" i="5"/>
  <c r="L250" i="5"/>
  <c r="J250" i="5"/>
  <c r="I250" i="5"/>
  <c r="N249" i="5"/>
  <c r="L249" i="5"/>
  <c r="J249" i="5"/>
  <c r="H249" i="5"/>
  <c r="N248" i="5"/>
  <c r="L248" i="5"/>
  <c r="J248" i="5"/>
  <c r="I248" i="5"/>
  <c r="N247" i="5"/>
  <c r="L247" i="5"/>
  <c r="J247" i="5"/>
  <c r="H247" i="5"/>
  <c r="N246" i="5"/>
  <c r="L246" i="5"/>
  <c r="J246" i="5"/>
  <c r="I246" i="5"/>
  <c r="N245" i="5"/>
  <c r="L245" i="5"/>
  <c r="J245" i="5"/>
  <c r="H245" i="5"/>
  <c r="N244" i="5"/>
  <c r="L244" i="5"/>
  <c r="J244" i="5"/>
  <c r="I244" i="5"/>
  <c r="N243" i="5"/>
  <c r="L243" i="5"/>
  <c r="J243" i="5"/>
  <c r="I243" i="5"/>
  <c r="N242" i="5"/>
  <c r="L242" i="5"/>
  <c r="J242" i="5"/>
  <c r="H242" i="5"/>
  <c r="N241" i="5"/>
  <c r="L241" i="5"/>
  <c r="J241" i="5"/>
  <c r="I241" i="5"/>
  <c r="N240" i="5"/>
  <c r="L240" i="5"/>
  <c r="J240" i="5"/>
  <c r="H240" i="5"/>
  <c r="N239" i="5"/>
  <c r="L239" i="5"/>
  <c r="J239" i="5"/>
  <c r="I239" i="5"/>
  <c r="N238" i="5"/>
  <c r="L238" i="5"/>
  <c r="J238" i="5"/>
  <c r="I238" i="5"/>
  <c r="N237" i="5"/>
  <c r="L237" i="5"/>
  <c r="J237" i="5"/>
  <c r="I237" i="5"/>
  <c r="N236" i="5"/>
  <c r="L236" i="5"/>
  <c r="J236" i="5"/>
  <c r="H236" i="5"/>
  <c r="N235" i="5"/>
  <c r="L235" i="5"/>
  <c r="J235" i="5"/>
  <c r="I235" i="5"/>
  <c r="N234" i="5"/>
  <c r="L234" i="5"/>
  <c r="J234" i="5"/>
  <c r="H234" i="5"/>
  <c r="N233" i="5"/>
  <c r="L233" i="5"/>
  <c r="J233" i="5"/>
  <c r="I233" i="5"/>
  <c r="N232" i="5"/>
  <c r="L232" i="5"/>
  <c r="J232" i="5"/>
  <c r="H232" i="5"/>
  <c r="N231" i="5"/>
  <c r="L231" i="5"/>
  <c r="J231" i="5"/>
  <c r="H231" i="5"/>
  <c r="N230" i="5"/>
  <c r="L230" i="5"/>
  <c r="J230" i="5"/>
  <c r="I230" i="5"/>
  <c r="N229" i="5"/>
  <c r="L229" i="5"/>
  <c r="J229" i="5"/>
  <c r="I229" i="5"/>
  <c r="I256" i="5" s="1"/>
  <c r="N228" i="5"/>
  <c r="L228" i="5"/>
  <c r="L256" i="5" s="1"/>
  <c r="J228" i="5"/>
  <c r="J256" i="5" s="1"/>
  <c r="H228" i="5"/>
  <c r="H256" i="5" s="1"/>
  <c r="W224" i="5"/>
  <c r="G22" i="4" s="1"/>
  <c r="G21" i="4"/>
  <c r="W222" i="5"/>
  <c r="N221" i="5"/>
  <c r="L221" i="5"/>
  <c r="J221" i="5"/>
  <c r="H221" i="5"/>
  <c r="N214" i="5"/>
  <c r="L214" i="5"/>
  <c r="J214" i="5"/>
  <c r="I214" i="5"/>
  <c r="N213" i="5"/>
  <c r="L213" i="5"/>
  <c r="J213" i="5"/>
  <c r="H213" i="5"/>
  <c r="N211" i="5"/>
  <c r="L211" i="5"/>
  <c r="J211" i="5"/>
  <c r="H211" i="5"/>
  <c r="N206" i="5"/>
  <c r="L206" i="5"/>
  <c r="J206" i="5"/>
  <c r="I206" i="5"/>
  <c r="N203" i="5"/>
  <c r="L203" i="5"/>
  <c r="J203" i="5"/>
  <c r="H203" i="5"/>
  <c r="N195" i="5"/>
  <c r="L195" i="5"/>
  <c r="J195" i="5"/>
  <c r="I195" i="5"/>
  <c r="N192" i="5"/>
  <c r="L192" i="5"/>
  <c r="J192" i="5"/>
  <c r="H192" i="5"/>
  <c r="N184" i="5"/>
  <c r="L184" i="5"/>
  <c r="J184" i="5"/>
  <c r="I184" i="5"/>
  <c r="I222" i="5" s="1"/>
  <c r="N180" i="5"/>
  <c r="L180" i="5"/>
  <c r="L222" i="5" s="1"/>
  <c r="L224" i="5" s="1"/>
  <c r="J180" i="5"/>
  <c r="J222" i="5" s="1"/>
  <c r="H180" i="5"/>
  <c r="H222" i="5" s="1"/>
  <c r="W174" i="5"/>
  <c r="G18" i="4" s="1"/>
  <c r="N169" i="5"/>
  <c r="L169" i="5"/>
  <c r="J169" i="5"/>
  <c r="H169" i="5"/>
  <c r="N168" i="5"/>
  <c r="L168" i="5"/>
  <c r="J168" i="5"/>
  <c r="H168" i="5"/>
  <c r="N167" i="5"/>
  <c r="L167" i="5"/>
  <c r="J167" i="5"/>
  <c r="H167" i="5"/>
  <c r="N166" i="5"/>
  <c r="L166" i="5"/>
  <c r="J166" i="5"/>
  <c r="H166" i="5"/>
  <c r="N165" i="5"/>
  <c r="L165" i="5"/>
  <c r="J165" i="5"/>
  <c r="H165" i="5"/>
  <c r="N164" i="5"/>
  <c r="L164" i="5"/>
  <c r="J164" i="5"/>
  <c r="H164" i="5"/>
  <c r="N162" i="5"/>
  <c r="L162" i="5"/>
  <c r="J162" i="5"/>
  <c r="H162" i="5"/>
  <c r="N160" i="5"/>
  <c r="L160" i="5"/>
  <c r="J160" i="5"/>
  <c r="I160" i="5"/>
  <c r="I174" i="5" s="1"/>
  <c r="C18" i="4" s="1"/>
  <c r="N156" i="5"/>
  <c r="N174" i="5" s="1"/>
  <c r="F18" i="4" s="1"/>
  <c r="L156" i="5"/>
  <c r="L174" i="5" s="1"/>
  <c r="E18" i="4" s="1"/>
  <c r="J156" i="5"/>
  <c r="J174" i="5" s="1"/>
  <c r="H156" i="5"/>
  <c r="H174" i="5" s="1"/>
  <c r="B18" i="4" s="1"/>
  <c r="W153" i="5"/>
  <c r="G17" i="4" s="1"/>
  <c r="I153" i="5"/>
  <c r="C17" i="4" s="1"/>
  <c r="N152" i="5"/>
  <c r="N153" i="5" s="1"/>
  <c r="F17" i="4" s="1"/>
  <c r="L152" i="5"/>
  <c r="L153" i="5" s="1"/>
  <c r="E17" i="4" s="1"/>
  <c r="J152" i="5"/>
  <c r="J153" i="5" s="1"/>
  <c r="H152" i="5"/>
  <c r="H153" i="5" s="1"/>
  <c r="B17" i="4" s="1"/>
  <c r="W149" i="5"/>
  <c r="G16" i="4" s="1"/>
  <c r="I149" i="5"/>
  <c r="C16" i="4" s="1"/>
  <c r="N145" i="5"/>
  <c r="N149" i="5" s="1"/>
  <c r="F16" i="4" s="1"/>
  <c r="L145" i="5"/>
  <c r="L149" i="5" s="1"/>
  <c r="E16" i="4" s="1"/>
  <c r="J145" i="5"/>
  <c r="J149" i="5" s="1"/>
  <c r="E149" i="5" s="1"/>
  <c r="H145" i="5"/>
  <c r="H149" i="5" s="1"/>
  <c r="B16" i="4" s="1"/>
  <c r="W142" i="5"/>
  <c r="G15" i="4" s="1"/>
  <c r="N141" i="5"/>
  <c r="L141" i="5"/>
  <c r="J141" i="5"/>
  <c r="H141" i="5"/>
  <c r="N137" i="5"/>
  <c r="L137" i="5"/>
  <c r="J137" i="5"/>
  <c r="H137" i="5"/>
  <c r="N134" i="5"/>
  <c r="L134" i="5"/>
  <c r="J134" i="5"/>
  <c r="I134" i="5"/>
  <c r="N133" i="5"/>
  <c r="L133" i="5"/>
  <c r="J133" i="5"/>
  <c r="I133" i="5"/>
  <c r="N132" i="5"/>
  <c r="L132" i="5"/>
  <c r="J132" i="5"/>
  <c r="I132" i="5"/>
  <c r="N127" i="5"/>
  <c r="L127" i="5"/>
  <c r="J127" i="5"/>
  <c r="I127" i="5"/>
  <c r="I142" i="5" s="1"/>
  <c r="C15" i="4" s="1"/>
  <c r="N110" i="5"/>
  <c r="L110" i="5"/>
  <c r="J110" i="5"/>
  <c r="H110" i="5"/>
  <c r="N109" i="5"/>
  <c r="L109" i="5"/>
  <c r="J109" i="5"/>
  <c r="H109" i="5"/>
  <c r="N108" i="5"/>
  <c r="L108" i="5"/>
  <c r="J108" i="5"/>
  <c r="H108" i="5"/>
  <c r="N107" i="5"/>
  <c r="L107" i="5"/>
  <c r="J107" i="5"/>
  <c r="H107" i="5"/>
  <c r="N106" i="5"/>
  <c r="L106" i="5"/>
  <c r="J106" i="5"/>
  <c r="H106" i="5"/>
  <c r="N101" i="5"/>
  <c r="N142" i="5" s="1"/>
  <c r="F15" i="4" s="1"/>
  <c r="L101" i="5"/>
  <c r="L142" i="5" s="1"/>
  <c r="E15" i="4" s="1"/>
  <c r="J101" i="5"/>
  <c r="J142" i="5" s="1"/>
  <c r="D15" i="4" s="1"/>
  <c r="H101" i="5"/>
  <c r="H142" i="5" s="1"/>
  <c r="B15" i="4" s="1"/>
  <c r="G14" i="4"/>
  <c r="W98" i="5"/>
  <c r="N98" i="5"/>
  <c r="F14" i="4" s="1"/>
  <c r="L98" i="5"/>
  <c r="E14" i="4" s="1"/>
  <c r="N97" i="5"/>
  <c r="L97" i="5"/>
  <c r="J97" i="5"/>
  <c r="I97" i="5"/>
  <c r="N96" i="5"/>
  <c r="L96" i="5"/>
  <c r="J96" i="5"/>
  <c r="I96" i="5"/>
  <c r="N95" i="5"/>
  <c r="L95" i="5"/>
  <c r="J95" i="5"/>
  <c r="I95" i="5"/>
  <c r="N94" i="5"/>
  <c r="L94" i="5"/>
  <c r="J94" i="5"/>
  <c r="I94" i="5"/>
  <c r="I98" i="5" s="1"/>
  <c r="C14" i="4" s="1"/>
  <c r="N93" i="5"/>
  <c r="L93" i="5"/>
  <c r="J93" i="5"/>
  <c r="J98" i="5" s="1"/>
  <c r="H93" i="5"/>
  <c r="H98" i="5" s="1"/>
  <c r="B14" i="4" s="1"/>
  <c r="W90" i="5"/>
  <c r="G13" i="4" s="1"/>
  <c r="N87" i="5"/>
  <c r="L87" i="5"/>
  <c r="J87" i="5"/>
  <c r="H87" i="5"/>
  <c r="N86" i="5"/>
  <c r="L86" i="5"/>
  <c r="J86" i="5"/>
  <c r="I86" i="5"/>
  <c r="N82" i="5"/>
  <c r="L82" i="5"/>
  <c r="J82" i="5"/>
  <c r="H82" i="5"/>
  <c r="N81" i="5"/>
  <c r="L81" i="5"/>
  <c r="J81" i="5"/>
  <c r="I81" i="5"/>
  <c r="I90" i="5" s="1"/>
  <c r="N77" i="5"/>
  <c r="L77" i="5"/>
  <c r="J77" i="5"/>
  <c r="H77" i="5"/>
  <c r="N76" i="5"/>
  <c r="L76" i="5"/>
  <c r="J76" i="5"/>
  <c r="H76" i="5"/>
  <c r="N73" i="5"/>
  <c r="L73" i="5"/>
  <c r="J73" i="5"/>
  <c r="H73" i="5"/>
  <c r="N72" i="5"/>
  <c r="L72" i="5"/>
  <c r="J72" i="5"/>
  <c r="H72" i="5"/>
  <c r="N69" i="5"/>
  <c r="L69" i="5"/>
  <c r="J69" i="5"/>
  <c r="H69" i="5"/>
  <c r="N63" i="5"/>
  <c r="L63" i="5"/>
  <c r="J63" i="5"/>
  <c r="H63" i="5"/>
  <c r="N59" i="5"/>
  <c r="L59" i="5"/>
  <c r="J59" i="5"/>
  <c r="H59" i="5"/>
  <c r="N55" i="5"/>
  <c r="L55" i="5"/>
  <c r="J55" i="5"/>
  <c r="H55" i="5"/>
  <c r="N52" i="5"/>
  <c r="N90" i="5" s="1"/>
  <c r="F13" i="4" s="1"/>
  <c r="L52" i="5"/>
  <c r="L90" i="5" s="1"/>
  <c r="E13" i="4" s="1"/>
  <c r="J52" i="5"/>
  <c r="J90" i="5" s="1"/>
  <c r="H52" i="5"/>
  <c r="H90" i="5" s="1"/>
  <c r="B13" i="4" s="1"/>
  <c r="C12" i="4"/>
  <c r="W49" i="5"/>
  <c r="G12" i="4" s="1"/>
  <c r="I49" i="5"/>
  <c r="N41" i="5"/>
  <c r="L41" i="5"/>
  <c r="J41" i="5"/>
  <c r="H41" i="5"/>
  <c r="N36" i="5"/>
  <c r="L36" i="5"/>
  <c r="J36" i="5"/>
  <c r="H36" i="5"/>
  <c r="N33" i="5"/>
  <c r="L33" i="5"/>
  <c r="J33" i="5"/>
  <c r="H33" i="5"/>
  <c r="N29" i="5"/>
  <c r="L29" i="5"/>
  <c r="J29" i="5"/>
  <c r="H29" i="5"/>
  <c r="N28" i="5"/>
  <c r="L28" i="5"/>
  <c r="J28" i="5"/>
  <c r="H28" i="5"/>
  <c r="N25" i="5"/>
  <c r="L25" i="5"/>
  <c r="J25" i="5"/>
  <c r="H25" i="5"/>
  <c r="N20" i="5"/>
  <c r="L20" i="5"/>
  <c r="J20" i="5"/>
  <c r="H20" i="5"/>
  <c r="N16" i="5"/>
  <c r="L16" i="5"/>
  <c r="J16" i="5"/>
  <c r="H16" i="5"/>
  <c r="N15" i="5"/>
  <c r="L15" i="5"/>
  <c r="J15" i="5"/>
  <c r="H15" i="5"/>
  <c r="N14" i="5"/>
  <c r="N49" i="5" s="1"/>
  <c r="L14" i="5"/>
  <c r="L49" i="5" s="1"/>
  <c r="J14" i="5"/>
  <c r="J49" i="5" s="1"/>
  <c r="H14" i="5"/>
  <c r="H49" i="5" s="1"/>
  <c r="J26" i="3"/>
  <c r="J20" i="3"/>
  <c r="F19" i="3"/>
  <c r="J14" i="3"/>
  <c r="F14" i="3"/>
  <c r="J13" i="3"/>
  <c r="F13" i="3"/>
  <c r="J12" i="3"/>
  <c r="F12" i="3"/>
  <c r="F1" i="3"/>
  <c r="B8" i="4"/>
  <c r="D8" i="5"/>
  <c r="F12" i="4" l="1"/>
  <c r="N176" i="5"/>
  <c r="F19" i="4" s="1"/>
  <c r="L265" i="5"/>
  <c r="E26" i="4" s="1"/>
  <c r="E24" i="4"/>
  <c r="L273" i="5"/>
  <c r="E29" i="4" s="1"/>
  <c r="E28" i="4"/>
  <c r="N273" i="5"/>
  <c r="F29" i="4" s="1"/>
  <c r="F28" i="4"/>
  <c r="L176" i="5"/>
  <c r="E19" i="4" s="1"/>
  <c r="E12" i="4"/>
  <c r="D28" i="4"/>
  <c r="J273" i="5"/>
  <c r="E273" i="5" s="1"/>
  <c r="N222" i="5"/>
  <c r="W176" i="5"/>
  <c r="F24" i="4"/>
  <c r="G24" i="4"/>
  <c r="E22" i="4"/>
  <c r="N224" i="5"/>
  <c r="F21" i="4"/>
  <c r="E21" i="4"/>
  <c r="D18" i="4"/>
  <c r="E174" i="5"/>
  <c r="J224" i="5"/>
  <c r="D21" i="4"/>
  <c r="E222" i="5"/>
  <c r="H273" i="5"/>
  <c r="B29" i="4" s="1"/>
  <c r="B28" i="4"/>
  <c r="D13" i="4"/>
  <c r="E90" i="5"/>
  <c r="B21" i="4"/>
  <c r="H224" i="5"/>
  <c r="I224" i="5"/>
  <c r="C21" i="4"/>
  <c r="H265" i="5"/>
  <c r="B24" i="4"/>
  <c r="C24" i="4"/>
  <c r="I265" i="5"/>
  <c r="D14" i="4"/>
  <c r="E98" i="5"/>
  <c r="J176" i="5"/>
  <c r="I176" i="5"/>
  <c r="D17" i="4"/>
  <c r="E153" i="5"/>
  <c r="J265" i="5"/>
  <c r="D24" i="4"/>
  <c r="E256" i="5"/>
  <c r="H176" i="5"/>
  <c r="B12" i="4"/>
  <c r="D12" i="4"/>
  <c r="C13" i="4"/>
  <c r="D16" i="4"/>
  <c r="E49" i="5"/>
  <c r="E142" i="5"/>
  <c r="E263" i="5"/>
  <c r="E271" i="5"/>
  <c r="G19" i="4" l="1"/>
  <c r="W275" i="5"/>
  <c r="G32" i="4" s="1"/>
  <c r="D29" i="4"/>
  <c r="L275" i="5"/>
  <c r="E32" i="4" s="1"/>
  <c r="F22" i="4"/>
  <c r="N275" i="5"/>
  <c r="F32" i="4" s="1"/>
  <c r="B26" i="4"/>
  <c r="D18" i="3"/>
  <c r="D16" i="3"/>
  <c r="H275" i="5"/>
  <c r="B32" i="4" s="1"/>
  <c r="B19" i="4"/>
  <c r="D17" i="3"/>
  <c r="B22" i="4"/>
  <c r="D22" i="4"/>
  <c r="E224" i="5"/>
  <c r="E265" i="5"/>
  <c r="D26" i="4"/>
  <c r="D19" i="4"/>
  <c r="E176" i="5"/>
  <c r="J275" i="5"/>
  <c r="C22" i="4"/>
  <c r="E17" i="3"/>
  <c r="I275" i="5"/>
  <c r="C32" i="4" s="1"/>
  <c r="C19" i="4"/>
  <c r="E16" i="3"/>
  <c r="C26" i="4"/>
  <c r="E18" i="3"/>
  <c r="D32" i="4" l="1"/>
  <c r="E275" i="5"/>
  <c r="D20" i="3"/>
  <c r="F22" i="3"/>
  <c r="F16" i="3"/>
  <c r="F25" i="3"/>
  <c r="F23" i="3"/>
  <c r="F24" i="3"/>
  <c r="F17" i="3"/>
  <c r="F18" i="3"/>
  <c r="E20" i="3"/>
  <c r="F26" i="3" l="1"/>
  <c r="F20" i="3"/>
  <c r="J28" i="3" l="1"/>
  <c r="I29" i="3" s="1"/>
  <c r="J29" i="3" s="1"/>
  <c r="J31" i="3" l="1"/>
</calcChain>
</file>

<file path=xl/sharedStrings.xml><?xml version="1.0" encoding="utf-8"?>
<sst xmlns="http://schemas.openxmlformats.org/spreadsheetml/2006/main" count="1588" uniqueCount="653">
  <si>
    <t>a</t>
  </si>
  <si>
    <t>Dodávateľ:</t>
  </si>
  <si>
    <t>Odberateľ: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</si>
  <si>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</si>
  <si>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</si>
  <si>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</si>
  <si>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</si>
  <si>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</si>
  <si>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</si>
  <si>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</si>
  <si>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</si>
  <si>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</si>
  <si>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JKSO: 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</si>
  <si>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</si>
  <si>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</si>
  <si>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</si>
  <si>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</si>
  <si>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</si>
  <si>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</si>
  <si>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</si>
  <si>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</si>
  <si>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</si>
  <si>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</si>
  <si>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</si>
  <si>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</si>
  <si>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</si>
  <si>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</si>
  <si>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</si>
  <si>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</si>
  <si>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</si>
  <si>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</si>
  <si>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</si>
  <si>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</si>
  <si>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</si>
  <si>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</si>
  <si>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</si>
  <si>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</si>
  <si>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</si>
  <si>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</si>
  <si>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</si>
  <si>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</si>
  <si>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</si>
  <si>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</si>
  <si>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</si>
  <si>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</si>
  <si>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</si>
  <si>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</si>
  <si>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</si>
  <si>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</si>
  <si>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</si>
  <si>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</si>
  <si>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</si>
  <si>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</si>
  <si>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</si>
  <si>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</si>
  <si>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</si>
  <si>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</si>
  <si>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</si>
  <si>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</si>
  <si>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</si>
  <si>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</si>
  <si>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</si>
  <si>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</si>
  <si>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</si>
  <si>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</si>
  <si>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</si>
  <si>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</si>
  <si>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</si>
  <si>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Rekapitulácia rozpočtu v</t>
  </si>
  <si>
    <t>Rekapitulácia splátky v</t>
  </si>
  <si>
    <t>Rekapitulácia výrobnej kalkulácie v</t>
  </si>
  <si>
    <t>Popis položky, stavebného dielu, remesla</t>
  </si>
  <si>
    <t>Hmotnosť v t</t>
  </si>
  <si>
    <t>Miesto:</t>
  </si>
  <si>
    <t>Krycí list rozpočtu v</t>
  </si>
  <si>
    <t>JKSO:</t>
  </si>
  <si>
    <t>Krycí list splátky v</t>
  </si>
  <si>
    <t>Krycí list výrobnej kalkulácie v</t>
  </si>
  <si>
    <t xml:space="preserve">Rozpočet: 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</si>
  <si>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</si>
  <si>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</si>
  <si>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</si>
  <si>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</si>
  <si>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</si>
  <si>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</si>
  <si>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</si>
  <si>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</si>
  <si>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</si>
  <si>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</si>
  <si>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</si>
  <si>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</si>
  <si>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</si>
  <si>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</si>
  <si>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</si>
  <si>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</si>
  <si>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</si>
  <si>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</si>
  <si>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</si>
  <si>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</si>
  <si>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</si>
  <si>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</si>
  <si>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</si>
  <si>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</si>
  <si>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</si>
  <si>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</si>
  <si>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</si>
  <si>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</si>
  <si>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</si>
  <si>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</si>
  <si>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</si>
  <si>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</si>
  <si>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</si>
  <si>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</si>
  <si>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</si>
  <si>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</si>
  <si>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 xml:space="preserve">Odberateľ: Obec Ochodnica </t>
  </si>
  <si>
    <t>Stavba : MULTIFUNKČNÉ IHRISKO</t>
  </si>
  <si>
    <t>Ochodnica CKN 1423/2</t>
  </si>
  <si>
    <t xml:space="preserve">Obec Ochodnica </t>
  </si>
  <si>
    <t>Ochod nica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</si>
  <si>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</si>
  <si>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</si>
  <si>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</si>
  <si>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</si>
  <si>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</si>
  <si>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</si>
  <si>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</si>
  <si>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</si>
  <si>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20% z:</t>
  </si>
  <si>
    <t xml:space="preserve"> DPH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</si>
  <si>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</si>
  <si>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</si>
  <si>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</si>
  <si>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</si>
  <si>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</si>
  <si>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</si>
  <si>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</si>
  <si>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</si>
  <si>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113107142</t>
  </si>
  <si>
    <t>Odstránenie podkladov alebo krytov živičných hr. 50-100 mm, do 200 m2</t>
  </si>
  <si>
    <t>m2</t>
  </si>
  <si>
    <t xml:space="preserve">/   3               </t>
  </si>
  <si>
    <t>11310-7142</t>
  </si>
  <si>
    <t>45.11.11</t>
  </si>
  <si>
    <t>EK</t>
  </si>
  <si>
    <t>S</t>
  </si>
  <si>
    <t>272</t>
  </si>
  <si>
    <t>919735112</t>
  </si>
  <si>
    <t>Rezanie stávajúceho živičného krytu alebo podkladu hr. 50-100 mm</t>
  </si>
  <si>
    <t>m</t>
  </si>
  <si>
    <t xml:space="preserve">/   2               </t>
  </si>
  <si>
    <t>91973-5112</t>
  </si>
  <si>
    <t>45.23.12</t>
  </si>
  <si>
    <t>113202111</t>
  </si>
  <si>
    <t>Vytrhanie krajníkov alebo obrubníkov stojatých</t>
  </si>
  <si>
    <t xml:space="preserve">                    </t>
  </si>
  <si>
    <t>11320-2111</t>
  </si>
  <si>
    <t>40,10*2 =   80,200</t>
  </si>
  <si>
    <t>20,10*2 =   40,200</t>
  </si>
  <si>
    <t>1,40*2 =   2,800</t>
  </si>
  <si>
    <t>132201101</t>
  </si>
  <si>
    <t>Hĺbenie rýh šírka do 60 cm v horn. tr. 3 do 100 m3</t>
  </si>
  <si>
    <t>m3</t>
  </si>
  <si>
    <t>13220-1101</t>
  </si>
  <si>
    <t>45.11.21</t>
  </si>
  <si>
    <t>odkop pre obrubníky</t>
  </si>
  <si>
    <t>40,10*2*0,35*0,30 =   8,421</t>
  </si>
  <si>
    <t>20,10*2*0,35*0,30 =   4,221</t>
  </si>
  <si>
    <t>1,40*2*0,35*0,30 =   0,294</t>
  </si>
  <si>
    <t>133201101</t>
  </si>
  <si>
    <t>Hĺbenie šachiet v horn. tr. 3 do 100 m3</t>
  </si>
  <si>
    <t>13320-1101</t>
  </si>
  <si>
    <t>"pätka pre stožiar"   0,60*0,60*0,96*3*2 =   2,074</t>
  </si>
  <si>
    <t>"pätka pre basketbal"   0,80*0,80*0,96*2 =   1,229</t>
  </si>
  <si>
    <t>162201101</t>
  </si>
  <si>
    <t>Vodorovné premiestnenie výkopu do 20 m horn. tr. 1-4</t>
  </si>
  <si>
    <t>16220-1101</t>
  </si>
  <si>
    <t>45.11.24</t>
  </si>
  <si>
    <t>167101101</t>
  </si>
  <si>
    <t>Nakladanie výkopku do 100 m3 v horn. tr. 1-4</t>
  </si>
  <si>
    <t>16710-1101</t>
  </si>
  <si>
    <t>"z rýh"   12,949 =   12,949</t>
  </si>
  <si>
    <t>"z pätiek"    3,303 =   3,303</t>
  </si>
  <si>
    <t>"z vyvŕtaných dier"   65,28*3,14*0,15*0,15 =   4,612</t>
  </si>
  <si>
    <t>001</t>
  </si>
  <si>
    <t>174101102</t>
  </si>
  <si>
    <t>Zásyp zhutnený v uzatvorených priestoroch</t>
  </si>
  <si>
    <t>17410-1102</t>
  </si>
  <si>
    <t>prisypanie k obrubníku</t>
  </si>
  <si>
    <t>12,936 =   12,936</t>
  </si>
  <si>
    <t>181101101</t>
  </si>
  <si>
    <t>Úprava pláne v zárezoch v horn. tr. 1-4 bez zhutnenia</t>
  </si>
  <si>
    <t>18110-1101</t>
  </si>
  <si>
    <t>2,00m okolo ihriska</t>
  </si>
  <si>
    <t>(40,10+2,00*2)*2,00*2 =   176,400</t>
  </si>
  <si>
    <t>1,40*2,00*2*2 =   11,200</t>
  </si>
  <si>
    <t>20,10*2,00*2 =   80,400</t>
  </si>
  <si>
    <t>181101102</t>
  </si>
  <si>
    <t>Úprava pláne v zárezoch v horn. tr. 1-4 so zhutnením do 45MPa</t>
  </si>
  <si>
    <t>18110-1102</t>
  </si>
  <si>
    <t>úprava pláne pod obrubníky</t>
  </si>
  <si>
    <t>40,10*2*0,35 =   28,070</t>
  </si>
  <si>
    <t>20,10*2*0,35 =   14,070</t>
  </si>
  <si>
    <t>1,40*2*0,35 =   0,980</t>
  </si>
  <si>
    <t>úprava pláne ihriska</t>
  </si>
  <si>
    <t>40,00*20,00 =   800,000</t>
  </si>
  <si>
    <t>1,40*4,20*2 =   11,760</t>
  </si>
  <si>
    <t xml:space="preserve">1 - ZEMNE PRÁCE  spolu: </t>
  </si>
  <si>
    <t>2 - ZÁKLADY</t>
  </si>
  <si>
    <t>002</t>
  </si>
  <si>
    <t>264311110</t>
  </si>
  <si>
    <t>Vrty pre stľpiky nezapažené zvislé do 380 mm do 2 m v horn. 3</t>
  </si>
  <si>
    <t>26431-1111</t>
  </si>
  <si>
    <t>45.25.21</t>
  </si>
  <si>
    <t>"vŕtanie pre stľpiky, vzpery"   0,96*(22+10)*2 =   61,440</t>
  </si>
  <si>
    <t>"vŕtanie pre bráničku"   0,96*2*2 =   3,840</t>
  </si>
  <si>
    <t>011</t>
  </si>
  <si>
    <t>271511111</t>
  </si>
  <si>
    <t>Násyp pod základové konštrukcie so zhutnením z kameniva drobného ťaženého 0-4 mm</t>
  </si>
  <si>
    <t>27151-1111</t>
  </si>
  <si>
    <t xml:space="preserve">  .  .  </t>
  </si>
  <si>
    <t>štrkový podsyp v pätkách</t>
  </si>
  <si>
    <t>"DN110"   3,14*0,055*0,055*0,25*68 =   0,161</t>
  </si>
  <si>
    <t>"DN180"   3,14*0,09*0,09*0,25*8 =   0,051</t>
  </si>
  <si>
    <t>271511121</t>
  </si>
  <si>
    <t>Násyp pod základové konštrukcie so zhutnením zo štrkopiesku fr.0-32 mm</t>
  </si>
  <si>
    <t>27151-1121</t>
  </si>
  <si>
    <t>"pod stľpiky, vzpery"   3,14*0,15*0,15*0,10*(22+10)*2 =   0,452</t>
  </si>
  <si>
    <t>"pre bráničku"   3,14*0,15*0,15*0,10*2*2 =   0,028</t>
  </si>
  <si>
    <t>"pätky"   0,60*0,60*0,10*6+0,80*0,80*0,10*2 =   0,344</t>
  </si>
  <si>
    <t>275313511</t>
  </si>
  <si>
    <t>Základové pätky z betónu prostého tr. C12/15</t>
  </si>
  <si>
    <t>27531-3511</t>
  </si>
  <si>
    <t>45.25.32</t>
  </si>
  <si>
    <t>"pätka pre stožiar"   0,60*0,60*0,86*3*2 =   1,858</t>
  </si>
  <si>
    <t>"pätka pre basketbal"   0,80*0,80*0,86*2 =   1,101</t>
  </si>
  <si>
    <t>"pätka pre stľpiky, vzpery"   3,14*0,15*0,15*0,86*(22+10)*2 =   3,889</t>
  </si>
  <si>
    <t>"pätka pre bráničku"   3,14*0,15*0,15*0,86*2*2 =   0,243</t>
  </si>
  <si>
    <t>"+ 5% stratné"    7,091*0,05 =   0,355</t>
  </si>
  <si>
    <t>275351217</t>
  </si>
  <si>
    <t>Debnenie základových pätiek drevené tradičné, zhotovenie</t>
  </si>
  <si>
    <t>27535-1217</t>
  </si>
  <si>
    <t>"pätka pre stožiar"   (0,60+0,60)*2*0,10*3*2 =   1,440</t>
  </si>
  <si>
    <t>"pätka pre basketbal"   (0,80+0,80)*2*0,10*2 =   0,640</t>
  </si>
  <si>
    <t>275351218</t>
  </si>
  <si>
    <t>Debnenie základových pätiek drevené tradičné, odstránenie</t>
  </si>
  <si>
    <t>27535-1218</t>
  </si>
  <si>
    <t>252</t>
  </si>
  <si>
    <t>275352112</t>
  </si>
  <si>
    <t>Zhotovenie debnenia základových pätiek a blokov, plochy zaoblené</t>
  </si>
  <si>
    <t>27535-2112</t>
  </si>
  <si>
    <t>"pätka pre stľpiky, vzpery"   2*3,14*0,15*0,10*(22+10)*2 =   6,029</t>
  </si>
  <si>
    <t>"pätka pre bráničku"   2*3,14*0,15*0,10*2*2 =   0,377</t>
  </si>
  <si>
    <t>275352119</t>
  </si>
  <si>
    <t>Odstránenie debnenia základových pätiek a blokov</t>
  </si>
  <si>
    <t>27535-2119</t>
  </si>
  <si>
    <t>015</t>
  </si>
  <si>
    <t>275353112</t>
  </si>
  <si>
    <t>Debnenie kotev. otvorov v zákl. pätkách 0,01-0,02 m2, hl. 0,5-1,0 m</t>
  </si>
  <si>
    <t>kus</t>
  </si>
  <si>
    <t>27535-3112</t>
  </si>
  <si>
    <t>osadenie chráničiek vrátane zrezania pri obrubníkoch</t>
  </si>
  <si>
    <t>"pre stľpiky, vzpery"   (22+10)*2 =   64,000</t>
  </si>
  <si>
    <t>"pre bráničku"   2*2 =   4,000</t>
  </si>
  <si>
    <t>MAT</t>
  </si>
  <si>
    <t>2863N8006</t>
  </si>
  <si>
    <t>Rúra kanalizačná PVC-U hladká s hrdlom 110x3,2x1000 - 41 10 02</t>
  </si>
  <si>
    <t>25.21.22</t>
  </si>
  <si>
    <t xml:space="preserve">41 10 02            </t>
  </si>
  <si>
    <t>EZ</t>
  </si>
  <si>
    <t>275353141</t>
  </si>
  <si>
    <t>Debnenie kotev. otvorov v zákl. pätkách 0,10-0,17 m2, hl. do 1,0 m</t>
  </si>
  <si>
    <t>27535-3141</t>
  </si>
  <si>
    <t>"osadenie PVC púzdier osvetľovacích stožiarov"   6 =   6,000</t>
  </si>
  <si>
    <t>"osadenie PVC púzdier basketbalového koša"   2 =   2,000</t>
  </si>
  <si>
    <t>2863N8026</t>
  </si>
  <si>
    <t>Rúra kanalizačná PVC-U hladká s hrdlom 200x4,9x1000 - 41 10 55</t>
  </si>
  <si>
    <t xml:space="preserve">41 10 55            </t>
  </si>
  <si>
    <t>275362082</t>
  </si>
  <si>
    <t>Výstuž základových pätiek zo zvarovaných sietí KARI, d 8 mm, rozmer oka 15 x 15 cm</t>
  </si>
  <si>
    <t>27536-2082</t>
  </si>
  <si>
    <t>vystuženie spodnej a bočnej časti pätiek pre basketbal</t>
  </si>
  <si>
    <t>"pätka pre basketbal"   0,80*0,80*2*1,15+(0,80+0,80)*2*0,86*2*1,15 =   7,802</t>
  </si>
  <si>
    <t xml:space="preserve">2 - ZÁKLADY  spolu: </t>
  </si>
  <si>
    <t>3 - ZVISLÉ A KOMPLETNÉ KONŠTRUKCIE</t>
  </si>
  <si>
    <t>338171120</t>
  </si>
  <si>
    <t>Osadzovanie stĺpikov plotových oceľových do 4,0 m so zaliatím MC</t>
  </si>
  <si>
    <t>33817-1121</t>
  </si>
  <si>
    <t>45.34.10</t>
  </si>
  <si>
    <t>313201013</t>
  </si>
  <si>
    <t>Stĺp oplotenia oceľ.pozink D60x3mm, dĺž.1,70m, PVC krytka  "ozn.S1"</t>
  </si>
  <si>
    <t>3132A1012</t>
  </si>
  <si>
    <t>28.75.27</t>
  </si>
  <si>
    <t>313201015</t>
  </si>
  <si>
    <t>Stĺp oplotenia oceľ.pozink D60x3mm, dĺž.4,70m, PVC krytka  "ozn.S2"</t>
  </si>
  <si>
    <t>3132A1021</t>
  </si>
  <si>
    <t>313201016</t>
  </si>
  <si>
    <t>Vzpera oplotenia oceľ.pozink D60x3mm, dĺž.3,15m  "ozn.Za1"</t>
  </si>
  <si>
    <t>313201017</t>
  </si>
  <si>
    <t>Vzpera oplotenia oceľ.pozink D60x3mm, dĺž.3,675m  "ozn.Za2"</t>
  </si>
  <si>
    <t xml:space="preserve">3 - ZVISLÉ A KOMPLETNÉ KONŠTRUKCIE  spolu: </t>
  </si>
  <si>
    <t>5 - KOMUNIKÁCIE</t>
  </si>
  <si>
    <t>564732111</t>
  </si>
  <si>
    <t>Podklad z kameniva hrub. drv. 0-32 mm s výpl. kamenivom hr. 100 mm</t>
  </si>
  <si>
    <t>56473-2111</t>
  </si>
  <si>
    <t>45.23.11</t>
  </si>
  <si>
    <t>lôžko pod obrubníky</t>
  </si>
  <si>
    <t>564752111</t>
  </si>
  <si>
    <t>Podklad z kameniva hrub. drv. 0-32 mm s výpl. kamenivom hr. 150 mm</t>
  </si>
  <si>
    <t>56475-2111</t>
  </si>
  <si>
    <t>573111111</t>
  </si>
  <si>
    <t>Postrek živ. infiltračný s posypom kam. z asfaltu 0,6 kg/m2</t>
  </si>
  <si>
    <t xml:space="preserve">/   4               </t>
  </si>
  <si>
    <t>57311-1111</t>
  </si>
  <si>
    <t>577144211</t>
  </si>
  <si>
    <t>Asfaltový betón AC 11 (ABS II) hr. 50 mm, š. do 3 m</t>
  </si>
  <si>
    <t xml:space="preserve">/   6               </t>
  </si>
  <si>
    <t>57714-4211</t>
  </si>
  <si>
    <t>577182126</t>
  </si>
  <si>
    <t>Betón asfaltový tr. 1 ložný AC 16 (ABL 1) š. nad 3 m, hr. 90 mm</t>
  </si>
  <si>
    <t xml:space="preserve">/   5               </t>
  </si>
  <si>
    <t>57718-2126</t>
  </si>
  <si>
    <t>231</t>
  </si>
  <si>
    <t>589011110</t>
  </si>
  <si>
    <t>Športový povrch - umelý trávnik lepený na zemnú pláň</t>
  </si>
  <si>
    <t>58901-1111</t>
  </si>
  <si>
    <t>45.23.21</t>
  </si>
  <si>
    <t>parametre trávnika:</t>
  </si>
  <si>
    <t>multifunkčný trávnik z monofilamentnými PE vlasom</t>
  </si>
  <si>
    <t>výška vlákna min. 60mm, hustota vpichov min. 9400kusov na 1m2</t>
  </si>
  <si>
    <t>podkladná textília 100% PP</t>
  </si>
  <si>
    <t>záter: SBR Latex</t>
  </si>
  <si>
    <t>farba: dvojfarebná zelená</t>
  </si>
  <si>
    <t>šírka vlasu : min. 2,3mm</t>
  </si>
  <si>
    <t>hmotnosť min. 3160g</t>
  </si>
  <si>
    <t>UV stabilita: min. 5000h</t>
  </si>
  <si>
    <t>položka obsahuje:</t>
  </si>
  <si>
    <t>zásyp trávnika kremičitým pieskom</t>
  </si>
  <si>
    <t>montáž trávnika</t>
  </si>
  <si>
    <t>doprava trávnika</t>
  </si>
  <si>
    <t>montáž doplnkového a spojovacieh materiálu</t>
  </si>
  <si>
    <t>245500102</t>
  </si>
  <si>
    <t>Kremičitý piesok 05/10 (napr. ST 05/10)</t>
  </si>
  <si>
    <t>t</t>
  </si>
  <si>
    <t>2455M0102</t>
  </si>
  <si>
    <t>špecifikácia:</t>
  </si>
  <si>
    <t>veľkosť stredného zrna (d50) :   0,76mm</t>
  </si>
  <si>
    <t>spotreba 24kg / m2</t>
  </si>
  <si>
    <t>811,76*24,0*1,05 =   20456,352</t>
  </si>
  <si>
    <t>283776385</t>
  </si>
  <si>
    <t>Polyuretanové dvojzložkové lepidlo balenie 17,1kg</t>
  </si>
  <si>
    <t>283776380</t>
  </si>
  <si>
    <t>25.21.41</t>
  </si>
  <si>
    <t xml:space="preserve">252141              </t>
  </si>
  <si>
    <t>283776390</t>
  </si>
  <si>
    <t>Páska podlepovacia samolepiaca š.0,30m dľ.100m</t>
  </si>
  <si>
    <t>balenie</t>
  </si>
  <si>
    <t>283776396</t>
  </si>
  <si>
    <t>Granulát EPDM čierny</t>
  </si>
  <si>
    <t>kg</t>
  </si>
  <si>
    <t>spotreba 15kg / m2</t>
  </si>
  <si>
    <t>811,76*15,00*1,05 =   12785,220</t>
  </si>
  <si>
    <t>589011112</t>
  </si>
  <si>
    <t>Športový povrch umelá tráva - príplatok za viacfarebné prevedenie</t>
  </si>
  <si>
    <t>súbor</t>
  </si>
  <si>
    <t>dvojfarebné prevedenie trávnika - červenozelené</t>
  </si>
  <si>
    <t>čiarovanie tenis - biele</t>
  </si>
  <si>
    <t>1 =   1,000</t>
  </si>
  <si>
    <t>589011113</t>
  </si>
  <si>
    <t>Vodorovné čiary š.100mm biele výška min. 60mm</t>
  </si>
  <si>
    <t xml:space="preserve">5 - KOMUNIKÁCIE  spolu: </t>
  </si>
  <si>
    <t>6 - ÚPRAVY POVRCHOV, PODLAHY, VÝPLNE</t>
  </si>
  <si>
    <t>631581005</t>
  </si>
  <si>
    <t>Násyp hr. do 10 mm vyrovnanie vrstvy podláh z fr.0-4mm</t>
  </si>
  <si>
    <t>63158-1005</t>
  </si>
  <si>
    <t>45.25.50</t>
  </si>
  <si>
    <t>úprava rovinatosti pláne ihriska do 10mm</t>
  </si>
  <si>
    <t xml:space="preserve">6 - ÚPRAVY POVRCHOV, PODLAHY, VÝPLNE  spolu: </t>
  </si>
  <si>
    <t>8 - RÚROVÉ VEDENIA</t>
  </si>
  <si>
    <t>271</t>
  </si>
  <si>
    <t>894803000</t>
  </si>
  <si>
    <t>Prekládka vsakovacej jamy s napojením na jestv.vyústenie</t>
  </si>
  <si>
    <t>89480-3110</t>
  </si>
  <si>
    <t xml:space="preserve">8 - RÚROVÉ VEDENIA  spolu: </t>
  </si>
  <si>
    <t>9 - OSTATNÉ KONŠTRUKCIE A PRÁCE</t>
  </si>
  <si>
    <t>916561111</t>
  </si>
  <si>
    <t>Osadenie záhon. obrubníka betón. do lôžka z betónu tr. C 12/15 s bočnou oporou</t>
  </si>
  <si>
    <t>91656-1111</t>
  </si>
  <si>
    <t>592173208</t>
  </si>
  <si>
    <t>Obrubník záhonový 100x5x20</t>
  </si>
  <si>
    <t>26.61.11</t>
  </si>
  <si>
    <t>123,20*1,05 =   129,360</t>
  </si>
  <si>
    <t>918101111</t>
  </si>
  <si>
    <t>Lôžko pod obrubníky, krajníky, obruby z betónu tr. C 12/15</t>
  </si>
  <si>
    <t>91810-1111</t>
  </si>
  <si>
    <t>123,20/17 =   7,247</t>
  </si>
  <si>
    <t>013</t>
  </si>
  <si>
    <t>979082111</t>
  </si>
  <si>
    <t>Vnútrostavenisková doprava sute a vybúraných hmôt do 10 m</t>
  </si>
  <si>
    <t>97908-2111</t>
  </si>
  <si>
    <t>979084216</t>
  </si>
  <si>
    <t>Vodorovná doprava vybúraných hmôt po suchu do 5 km</t>
  </si>
  <si>
    <t>97908-4216</t>
  </si>
  <si>
    <t>211</t>
  </si>
  <si>
    <t>979087113</t>
  </si>
  <si>
    <t>Nakladanie vybúraných hmôt</t>
  </si>
  <si>
    <t>97908-7113</t>
  </si>
  <si>
    <t>979131422</t>
  </si>
  <si>
    <t>Veľkokapacitný kontajner (uloženie sutiny v areáli obce bez poplatku)</t>
  </si>
  <si>
    <t>97913-1413</t>
  </si>
  <si>
    <t>998152121</t>
  </si>
  <si>
    <t>Presun hmôt pre oplotenie, obj. zvláštne pre chov živoč., rôzne monol. v. do 3 m</t>
  </si>
  <si>
    <t>99815-2121</t>
  </si>
  <si>
    <t>45.21.64</t>
  </si>
  <si>
    <t>000</t>
  </si>
  <si>
    <t>999990004</t>
  </si>
  <si>
    <t>Konštrukcie a práce HSV, HZS T4</t>
  </si>
  <si>
    <t>hod</t>
  </si>
  <si>
    <t>99999-0004</t>
  </si>
  <si>
    <t>45.45.13</t>
  </si>
  <si>
    <t>sonda pre nájdenie vyústenia drenáže (odhad 8hodín 2ľudia)</t>
  </si>
  <si>
    <t>8 =   8,000</t>
  </si>
  <si>
    <t>ostatné nepredvídateľné práce</t>
  </si>
  <si>
    <t>20 =   20,000</t>
  </si>
  <si>
    <t xml:space="preserve">9 - OSTATNÉ KONŠTRUKCIE A PRÁCE  spolu: </t>
  </si>
  <si>
    <t xml:space="preserve">PRÁCE A DODÁVKY HSV  spolu: </t>
  </si>
  <si>
    <t>PRÁCE A DODÁVKY PSV</t>
  </si>
  <si>
    <t>767 - Konštrukcie doplnk. kovové stavebné</t>
  </si>
  <si>
    <t>767</t>
  </si>
  <si>
    <t>767910001</t>
  </si>
  <si>
    <t>Montáž mantinelov do výšky 1,0m</t>
  </si>
  <si>
    <t>I</t>
  </si>
  <si>
    <t>76791-1120</t>
  </si>
  <si>
    <t>IK</t>
  </si>
  <si>
    <t>40,16*2 =   80,320</t>
  </si>
  <si>
    <t>20,16*2 =   40,320</t>
  </si>
  <si>
    <t>-4,30*2 =   -8,600</t>
  </si>
  <si>
    <t>313560000</t>
  </si>
  <si>
    <t>Mantinel výška 1000m hr.10mm s nosnou konštrukciou</t>
  </si>
  <si>
    <t>313560200</t>
  </si>
  <si>
    <t>28.73.13</t>
  </si>
  <si>
    <t>IZ</t>
  </si>
  <si>
    <t>výška 1,00m</t>
  </si>
  <si>
    <t>vodorovný uzavretý profily jäckl 30x40x2mm</t>
  </si>
  <si>
    <t>PP mantinel z tabúľ 2000x1000x6mm uchytený nitmy</t>
  </si>
  <si>
    <t>madlový oblý profil hliníkový</t>
  </si>
  <si>
    <t>plastové dosky perodrážkové šedé</t>
  </si>
  <si>
    <t>plastové krytky stľpikov a madiel</t>
  </si>
  <si>
    <t>112,04*1,00 =   112,040</t>
  </si>
  <si>
    <t>767910010</t>
  </si>
  <si>
    <t>Montáž sietí do výšky 4,0m</t>
  </si>
  <si>
    <t>76791-00</t>
  </si>
  <si>
    <t>313200101</t>
  </si>
  <si>
    <t>Ochranná sieť PPHF oká 45x45mm</t>
  </si>
  <si>
    <t>3132A0101</t>
  </si>
  <si>
    <t xml:space="preserve">GT850203            </t>
  </si>
  <si>
    <t>materiál PPHF</t>
  </si>
  <si>
    <t>oká 45x45mm</t>
  </si>
  <si>
    <t>zelená farba</t>
  </si>
  <si>
    <t>vrátane spojovacieho a montážneho materiálu</t>
  </si>
  <si>
    <t>40,16*2,95*2*1,05 =   248,791</t>
  </si>
  <si>
    <t>20,16*2,95*2*1,05 =   124,891</t>
  </si>
  <si>
    <t>13,25*2,00*2*1,05 =   55,650</t>
  </si>
  <si>
    <t>767912155</t>
  </si>
  <si>
    <t>Montáž napínacieho drôtu</t>
  </si>
  <si>
    <t>76791-2150</t>
  </si>
  <si>
    <t>40,16*2*2 =   160,640</t>
  </si>
  <si>
    <t>20,16*2*2 =   80,640</t>
  </si>
  <si>
    <t>553AM59218</t>
  </si>
  <si>
    <t>Nerezové napínacie lanko</t>
  </si>
  <si>
    <t>920AM59218</t>
  </si>
  <si>
    <t xml:space="preserve">1824                </t>
  </si>
  <si>
    <t>položka obsahuje</t>
  </si>
  <si>
    <t>spojovací materiál (skoby, oká)</t>
  </si>
  <si>
    <t>nerezové lano z AISI 316</t>
  </si>
  <si>
    <t>241,28*1,1 =   265,408</t>
  </si>
  <si>
    <t>767920010</t>
  </si>
  <si>
    <t>Montáž zariadenia športových ihrísk</t>
  </si>
  <si>
    <t>76792-0110</t>
  </si>
  <si>
    <t>"basketbalový kôš"   2 =   2,000</t>
  </si>
  <si>
    <t>767920225</t>
  </si>
  <si>
    <t>Montáž vrát a vrátok v oplotení na stĺipky oceľové do 4 m2</t>
  </si>
  <si>
    <t>76792-0220</t>
  </si>
  <si>
    <t>313201927</t>
  </si>
  <si>
    <t>Bránka š.123 x 220cm s nosným rámom a kotvením 70cm</t>
  </si>
  <si>
    <t>3132A1927</t>
  </si>
  <si>
    <t>"presná špecifikácia vo výrobnej dokumentácii zhotoviteľa"   1*2 =   2,000</t>
  </si>
  <si>
    <t>vonkajšie rozmery š.123 v.220cm</t>
  </si>
  <si>
    <t>kotvenie 70cm</t>
  </si>
  <si>
    <t>spodná časť dverí ako mantinel</t>
  </si>
  <si>
    <t>horná časť sieťka</t>
  </si>
  <si>
    <t>vrátane kovania a príslušenstva - FAB, spojovací materiál</t>
  </si>
  <si>
    <t>998767201</t>
  </si>
  <si>
    <t>Presun hmôt pre kovové stav. doplnk. konštr. v objektoch výšky do 6 m</t>
  </si>
  <si>
    <t>99876-7201</t>
  </si>
  <si>
    <t>45.42.12</t>
  </si>
  <si>
    <t xml:space="preserve">767 - Konštrukcie doplnk. kovové stavebné  spolu: </t>
  </si>
  <si>
    <t xml:space="preserve">PRÁCE A DODÁVKY PSV  spolu: </t>
  </si>
  <si>
    <t>PRÁCE A DODÁVKY M</t>
  </si>
  <si>
    <t>M21 - 155 Elektromontáže</t>
  </si>
  <si>
    <t>921</t>
  </si>
  <si>
    <t>210010123</t>
  </si>
  <si>
    <t>Montáž ochrannej rúrky (plast-PE, novodur a pod) voľne uložená (d47)mm</t>
  </si>
  <si>
    <t>M</t>
  </si>
  <si>
    <t>74211-0123</t>
  </si>
  <si>
    <t>45.31.1*</t>
  </si>
  <si>
    <t>MK</t>
  </si>
  <si>
    <t>345650I202</t>
  </si>
  <si>
    <t>Rúrka el-inšt PVC ohybná : FX 20, svetlosivá</t>
  </si>
  <si>
    <t xml:space="preserve">/   7               </t>
  </si>
  <si>
    <t>31.20.27</t>
  </si>
  <si>
    <t xml:space="preserve">019856              </t>
  </si>
  <si>
    <t>MZ</t>
  </si>
  <si>
    <t>345658K032</t>
  </si>
  <si>
    <t>Chránička kábelová 2-plášťová HDPE, ohybná  50 : KF 09050 , červená</t>
  </si>
  <si>
    <t>345658K040</t>
  </si>
  <si>
    <t>210190001</t>
  </si>
  <si>
    <t>Montáž rozvodnice do 20kg</t>
  </si>
  <si>
    <t>74241-0001</t>
  </si>
  <si>
    <t>210190007</t>
  </si>
  <si>
    <t>Dokončovacie práce na rozvádzačoch 20-50kg</t>
  </si>
  <si>
    <t xml:space="preserve">/   8               </t>
  </si>
  <si>
    <t>74241-0007</t>
  </si>
  <si>
    <t>3570000102</t>
  </si>
  <si>
    <t>Rozvádzač osvetlenia RS, 24 modulov na povrch, IP65</t>
  </si>
  <si>
    <t xml:space="preserve">/   9               </t>
  </si>
  <si>
    <t>357000A102</t>
  </si>
  <si>
    <t>31.20.40</t>
  </si>
  <si>
    <t xml:space="preserve">77600               </t>
  </si>
  <si>
    <t>210200118</t>
  </si>
  <si>
    <t>Montáž, reflektor, svetlomet, prisadený IP40-54, 1x svet. zdroj (výbojka do 1000W)</t>
  </si>
  <si>
    <t xml:space="preserve">/   17              </t>
  </si>
  <si>
    <t>74334-0118</t>
  </si>
  <si>
    <t>3485P00012</t>
  </si>
  <si>
    <t>Reflektor exteriérový LED, SMD SLIM 100W, 15000Lm, IP65</t>
  </si>
  <si>
    <t xml:space="preserve">/   18              </t>
  </si>
  <si>
    <t>31.50.33</t>
  </si>
  <si>
    <t xml:space="preserve">871155980670900     </t>
  </si>
  <si>
    <t>210204011</t>
  </si>
  <si>
    <t>Montáž, stožiar osvetlovací, oceľový do 12m</t>
  </si>
  <si>
    <t xml:space="preserve">/   13              </t>
  </si>
  <si>
    <t>74182-4011</t>
  </si>
  <si>
    <t>316700E0361</t>
  </si>
  <si>
    <t>Stožiar ST160/60 kužeľový do zeme, zinkovaný</t>
  </si>
  <si>
    <t xml:space="preserve">/   14              </t>
  </si>
  <si>
    <t>316700E036</t>
  </si>
  <si>
    <t>28.11.22</t>
  </si>
  <si>
    <t xml:space="preserve">ST 160/60           </t>
  </si>
  <si>
    <t>316700E0362</t>
  </si>
  <si>
    <t>Konzola K 500-D</t>
  </si>
  <si>
    <t xml:space="preserve">/   15              </t>
  </si>
  <si>
    <t>316700E0363</t>
  </si>
  <si>
    <t>Redukcia stožiara 60/76</t>
  </si>
  <si>
    <t xml:space="preserve">/   16              </t>
  </si>
  <si>
    <t>210204201</t>
  </si>
  <si>
    <t>Montáž, elektrovýstroj stožiarov pre 1 svet. okruh</t>
  </si>
  <si>
    <t xml:space="preserve">/   19              </t>
  </si>
  <si>
    <t>74185-4201</t>
  </si>
  <si>
    <t>357990D102</t>
  </si>
  <si>
    <t>Svorkovnica stožiarová odbočná pre 2 poistky</t>
  </si>
  <si>
    <t xml:space="preserve">/   20              </t>
  </si>
  <si>
    <t>357990D101</t>
  </si>
  <si>
    <t>31.20.31</t>
  </si>
  <si>
    <t xml:space="preserve">10009917.00         </t>
  </si>
  <si>
    <t>210220022</t>
  </si>
  <si>
    <t>Montáž uzemňovacieho vedenia v zemi, FeZn drôt D8-10mm, spojenie svorkami</t>
  </si>
  <si>
    <t xml:space="preserve">/   10              </t>
  </si>
  <si>
    <t>74531-0022</t>
  </si>
  <si>
    <t>3549000A00</t>
  </si>
  <si>
    <t>Kruhový bleskozvodný, uzemňovací drôt (FeZn) D8 [0,40kg/m]</t>
  </si>
  <si>
    <t xml:space="preserve">/   11              </t>
  </si>
  <si>
    <t>31.20.10</t>
  </si>
  <si>
    <t xml:space="preserve">t195008             </t>
  </si>
  <si>
    <t>3549040A20</t>
  </si>
  <si>
    <t>Svorka spojovacia (FeZn) : SS s.p. 2sk, s príložkou (2xM8)</t>
  </si>
  <si>
    <t xml:space="preserve">/   12              </t>
  </si>
  <si>
    <t xml:space="preserve">f613112             </t>
  </si>
  <si>
    <t>210800507</t>
  </si>
  <si>
    <t>Montáž, vodič Cu plný drôt, inštalačný, uložený v rúrkach H07V-U, CY 6</t>
  </si>
  <si>
    <t xml:space="preserve">/   23              </t>
  </si>
  <si>
    <t>74221-0507</t>
  </si>
  <si>
    <t>341010M039</t>
  </si>
  <si>
    <t>Vodič 1-žilový Cu 750V, drôt : CY 16 GNYE (RE) zel/žltý</t>
  </si>
  <si>
    <t xml:space="preserve">/   24              </t>
  </si>
  <si>
    <t>31.30.13</t>
  </si>
  <si>
    <t xml:space="preserve">CY 16               </t>
  </si>
  <si>
    <t>210810045</t>
  </si>
  <si>
    <t>Montáž, kábel Cu 750V uložený pevne CYKY 3x1,5</t>
  </si>
  <si>
    <t>74221-0045</t>
  </si>
  <si>
    <t>341203M100</t>
  </si>
  <si>
    <t>Kábel Cu 750V : CYKY-J 3x1,5</t>
  </si>
  <si>
    <t xml:space="preserve">CYKY 3x1,5          </t>
  </si>
  <si>
    <t>210810046</t>
  </si>
  <si>
    <t>Montáž, kábel Cu 750V uložený pevne CYKY 3x2,5</t>
  </si>
  <si>
    <t xml:space="preserve">/   22              </t>
  </si>
  <si>
    <t>74221-0046</t>
  </si>
  <si>
    <t>341203M110</t>
  </si>
  <si>
    <t>Kábel Cu 750V : CYKY-J 3x2,5</t>
  </si>
  <si>
    <t xml:space="preserve">CYKY 3x2,5          </t>
  </si>
  <si>
    <t>210810057</t>
  </si>
  <si>
    <t>Montáž, kábel Cu 750V uložený pevne CYKY 5x4-16</t>
  </si>
  <si>
    <t xml:space="preserve">/   21              </t>
  </si>
  <si>
    <t>74221-0057</t>
  </si>
  <si>
    <t>341203M320</t>
  </si>
  <si>
    <t>Kábel Cu 750V : CYKY-J 5x4</t>
  </si>
  <si>
    <t xml:space="preserve">CYKY 5x4            </t>
  </si>
  <si>
    <t>213280050</t>
  </si>
  <si>
    <t>PPV (pomocné a podružné výkony) 5%</t>
  </si>
  <si>
    <t xml:space="preserve">/   26              </t>
  </si>
  <si>
    <t>74382-0050</t>
  </si>
  <si>
    <t>213280070</t>
  </si>
  <si>
    <t>Podružný materiál</t>
  </si>
  <si>
    <t xml:space="preserve">/   27              </t>
  </si>
  <si>
    <t>213291000</t>
  </si>
  <si>
    <t>Spracovanie východiskovej revízie a vypracovanie správy</t>
  </si>
  <si>
    <t>74381-1000</t>
  </si>
  <si>
    <t xml:space="preserve">M21 - 155 Elektromontáže  spolu: </t>
  </si>
  <si>
    <t>M46 - 202 Zemné práce pri ext. montážach</t>
  </si>
  <si>
    <t>946</t>
  </si>
  <si>
    <t>460200163</t>
  </si>
  <si>
    <t>Káblové ryhy šírky 35, hĺbky 80 [cm], zemina tr.3</t>
  </si>
  <si>
    <t xml:space="preserve">/   30              </t>
  </si>
  <si>
    <t>19020-0163</t>
  </si>
  <si>
    <t>460490012</t>
  </si>
  <si>
    <t>Zakrytie káblov výstražnou fóliou PVC šírky 33cm</t>
  </si>
  <si>
    <t xml:space="preserve">/   25              </t>
  </si>
  <si>
    <t>19049-0012</t>
  </si>
  <si>
    <t>45.21.44</t>
  </si>
  <si>
    <t>460560163</t>
  </si>
  <si>
    <t>Zásyp ryhy šírky 35, hĺbky 80 [cm], zemina tr.3</t>
  </si>
  <si>
    <t xml:space="preserve">/   31              </t>
  </si>
  <si>
    <t>19056-0163</t>
  </si>
  <si>
    <t>460620013</t>
  </si>
  <si>
    <t>Provizórna úprava terénu, zemina tr.3</t>
  </si>
  <si>
    <t>19062-0013</t>
  </si>
  <si>
    <t xml:space="preserve">M46 - 202 Zemné práce pri ext. montážach  spolu: </t>
  </si>
  <si>
    <t xml:space="preserve">PRÁCE A DODÁVKY M  spolu: </t>
  </si>
  <si>
    <t>OSTATNÉ</t>
  </si>
  <si>
    <t>OST - vedľajšie rozpočtové náklady</t>
  </si>
  <si>
    <t>800</t>
  </si>
  <si>
    <t>0033</t>
  </si>
  <si>
    <t>Zariadenie staveniska</t>
  </si>
  <si>
    <t>U</t>
  </si>
  <si>
    <t>0034313</t>
  </si>
  <si>
    <t>Skúšky záťažové - skúška únosnosti štrkového podkladu (45MPa)</t>
  </si>
  <si>
    <t>00343-13</t>
  </si>
  <si>
    <t xml:space="preserve">OST - vedľajšie rozpočtové náklady  spolu: </t>
  </si>
  <si>
    <t xml:space="preserve">OSTATNÉ  spolu: </t>
  </si>
  <si>
    <t>Za rozpočet celkom</t>
  </si>
  <si>
    <t xml:space="preserve">Projektant: </t>
  </si>
  <si>
    <t xml:space="preserve">Spracoval:                         </t>
  </si>
  <si>
    <t xml:space="preserve">Dátum: </t>
  </si>
  <si>
    <t xml:space="preserve">Spracoval: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</si>
</sst>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\ &quot;Sk&quot;_-;\-* #,##0\ &quot;Sk&quot;_-;_-* &quot;-&quot;\ &quot;Sk&quot;_-;_-@_-"/>
    <numFmt numFmtId="165" formatCode="#,##0.00000"/>
    <numFmt numFmtId="166" formatCode="#,##0.0000"/>
    <numFmt numFmtId="167" formatCode="#,##0.000"/>
    <numFmt numFmtId="168" formatCode="#,##0&quot; Sk&quot;;[Red]&quot;-&quot;#,##0&quot; Sk&quot;"/>
    <numFmt numFmtId="169" formatCode="#,##0.0"/>
    <numFmt numFmtId="170" formatCode="#,##0&quot; &quot;"/>
    <numFmt numFmtId="171" formatCode="0.000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68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9" fillId="0" borderId="0"/>
    <xf numFmtId="0" fontId="10" fillId="0" borderId="65" applyFont="0" applyFill="0" applyBorder="0">
      <alignment vertical="center"/>
    </xf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8" fontId="10" fillId="0" borderId="65"/>
    <xf numFmtId="0" fontId="9" fillId="0" borderId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65" applyFont="0" applyFill="0"/>
    <xf numFmtId="0" fontId="10" fillId="0" borderId="65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66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0" fillId="0" borderId="27" applyBorder="0">
      <alignment vertical="center"/>
    </xf>
    <xf numFmtId="0" fontId="12" fillId="0" borderId="0" applyNumberFormat="0" applyFill="0" applyBorder="0" applyAlignment="0" applyProtection="0"/>
    <xf numFmtId="0" fontId="10" fillId="0" borderId="27">
      <alignment vertical="center"/>
    </xf>
  </cellStyleXfs>
  <cellXfs count="172">
    <xf numFmtId="0" fontId="0" fillId="0" borderId="0" xfId="0"/>
    <xf numFmtId="0" fontId="1" fillId="0" borderId="0" xfId="8" applyFont="1"/>
    <xf numFmtId="0" fontId="1" fillId="0" borderId="0" xfId="8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8" applyFont="1" applyBorder="1" applyAlignment="1">
      <alignment horizontal="left" vertical="center"/>
    </xf>
    <xf numFmtId="0" fontId="1" fillId="0" borderId="4" xfId="8" applyFont="1" applyBorder="1" applyAlignment="1">
      <alignment horizontal="left" vertical="center"/>
    </xf>
    <xf numFmtId="0" fontId="1" fillId="0" borderId="4" xfId="8" applyFont="1" applyBorder="1" applyAlignment="1">
      <alignment horizontal="right" vertical="center"/>
    </xf>
    <xf numFmtId="0" fontId="1" fillId="0" borderId="5" xfId="8" applyFont="1" applyBorder="1" applyAlignment="1">
      <alignment horizontal="left" vertical="center"/>
    </xf>
    <xf numFmtId="0" fontId="1" fillId="0" borderId="6" xfId="8" applyFont="1" applyBorder="1" applyAlignment="1">
      <alignment horizontal="left" vertical="center"/>
    </xf>
    <xf numFmtId="0" fontId="1" fillId="0" borderId="6" xfId="8" applyFont="1" applyBorder="1" applyAlignment="1">
      <alignment horizontal="right" vertical="center"/>
    </xf>
    <xf numFmtId="0" fontId="1" fillId="0" borderId="7" xfId="8" applyFont="1" applyBorder="1" applyAlignment="1">
      <alignment horizontal="left" vertical="center"/>
    </xf>
    <xf numFmtId="0" fontId="1" fillId="0" borderId="8" xfId="8" applyFont="1" applyBorder="1" applyAlignment="1">
      <alignment horizontal="left" vertical="center"/>
    </xf>
    <xf numFmtId="0" fontId="1" fillId="0" borderId="8" xfId="8" applyFont="1" applyBorder="1" applyAlignment="1">
      <alignment horizontal="right" vertical="center"/>
    </xf>
    <xf numFmtId="0" fontId="1" fillId="0" borderId="9" xfId="8" applyFont="1" applyBorder="1" applyAlignment="1">
      <alignment horizontal="left" vertical="center"/>
    </xf>
    <xf numFmtId="0" fontId="1" fillId="0" borderId="10" xfId="8" applyFont="1" applyBorder="1" applyAlignment="1">
      <alignment horizontal="left" vertical="center"/>
    </xf>
    <xf numFmtId="0" fontId="1" fillId="0" borderId="10" xfId="8" applyFont="1" applyBorder="1" applyAlignment="1">
      <alignment horizontal="right" vertical="center"/>
    </xf>
    <xf numFmtId="0" fontId="1" fillId="0" borderId="11" xfId="8" applyFont="1" applyBorder="1" applyAlignment="1">
      <alignment horizontal="left" vertical="center"/>
    </xf>
    <xf numFmtId="0" fontId="1" fillId="0" borderId="12" xfId="8" applyFont="1" applyBorder="1" applyAlignment="1">
      <alignment horizontal="right" vertical="center"/>
    </xf>
    <xf numFmtId="0" fontId="1" fillId="0" borderId="12" xfId="8" applyFont="1" applyBorder="1" applyAlignment="1">
      <alignment horizontal="left" vertical="center"/>
    </xf>
    <xf numFmtId="0" fontId="1" fillId="0" borderId="13" xfId="8" applyFont="1" applyBorder="1" applyAlignment="1">
      <alignment horizontal="left" vertical="center"/>
    </xf>
    <xf numFmtId="0" fontId="1" fillId="0" borderId="14" xfId="8" applyFont="1" applyBorder="1" applyAlignment="1">
      <alignment horizontal="left" vertical="center"/>
    </xf>
    <xf numFmtId="0" fontId="1" fillId="0" borderId="3" xfId="8" applyFont="1" applyBorder="1" applyAlignment="1">
      <alignment horizontal="right" vertical="center"/>
    </xf>
    <xf numFmtId="3" fontId="1" fillId="0" borderId="15" xfId="8" applyNumberFormat="1" applyFont="1" applyBorder="1" applyAlignment="1">
      <alignment horizontal="right" vertical="center"/>
    </xf>
    <xf numFmtId="0" fontId="1" fillId="0" borderId="11" xfId="8" applyFont="1" applyBorder="1" applyAlignment="1">
      <alignment horizontal="right" vertical="center"/>
    </xf>
    <xf numFmtId="3" fontId="1" fillId="0" borderId="16" xfId="8" applyNumberFormat="1" applyFont="1" applyBorder="1" applyAlignment="1">
      <alignment horizontal="right" vertical="center"/>
    </xf>
    <xf numFmtId="0" fontId="1" fillId="0" borderId="13" xfId="8" applyFont="1" applyBorder="1" applyAlignment="1">
      <alignment horizontal="right" vertical="center"/>
    </xf>
    <xf numFmtId="3" fontId="1" fillId="0" borderId="17" xfId="8" applyNumberFormat="1" applyFont="1" applyBorder="1" applyAlignment="1">
      <alignment horizontal="right" vertical="center"/>
    </xf>
    <xf numFmtId="0" fontId="1" fillId="0" borderId="14" xfId="8" applyFont="1" applyBorder="1" applyAlignment="1">
      <alignment horizontal="right" vertical="center"/>
    </xf>
    <xf numFmtId="0" fontId="3" fillId="0" borderId="18" xfId="8" applyFont="1" applyBorder="1" applyAlignment="1">
      <alignment horizontal="center" vertical="center"/>
    </xf>
    <xf numFmtId="0" fontId="1" fillId="0" borderId="19" xfId="8" applyFont="1" applyBorder="1" applyAlignment="1">
      <alignment horizontal="left" vertical="center"/>
    </xf>
    <xf numFmtId="0" fontId="1" fillId="0" borderId="19" xfId="8" applyFont="1" applyBorder="1" applyAlignment="1">
      <alignment horizontal="center" vertical="center"/>
    </xf>
    <xf numFmtId="0" fontId="1" fillId="0" borderId="20" xfId="8" applyFont="1" applyBorder="1" applyAlignment="1">
      <alignment horizontal="center" vertical="center"/>
    </xf>
    <xf numFmtId="0" fontId="1" fillId="0" borderId="21" xfId="8" applyFont="1" applyBorder="1" applyAlignment="1">
      <alignment horizontal="center" vertical="center"/>
    </xf>
    <xf numFmtId="0" fontId="1" fillId="0" borderId="22" xfId="8" applyFont="1" applyBorder="1" applyAlignment="1">
      <alignment horizontal="center" vertical="center"/>
    </xf>
    <xf numFmtId="0" fontId="1" fillId="0" borderId="23" xfId="8" applyFont="1" applyBorder="1" applyAlignment="1">
      <alignment horizontal="left" vertical="center"/>
    </xf>
    <xf numFmtId="0" fontId="1" fillId="0" borderId="25" xfId="8" applyFont="1" applyBorder="1" applyAlignment="1">
      <alignment horizontal="left" vertical="center"/>
    </xf>
    <xf numFmtId="0" fontId="1" fillId="0" borderId="26" xfId="8" applyFont="1" applyBorder="1" applyAlignment="1">
      <alignment horizontal="center" vertical="center"/>
    </xf>
    <xf numFmtId="0" fontId="1" fillId="0" borderId="27" xfId="8" applyFont="1" applyBorder="1" applyAlignment="1">
      <alignment horizontal="left" vertical="center"/>
    </xf>
    <xf numFmtId="0" fontId="1" fillId="0" borderId="28" xfId="8" applyFont="1" applyBorder="1" applyAlignment="1">
      <alignment horizontal="left" vertical="center"/>
    </xf>
    <xf numFmtId="0" fontId="1" fillId="0" borderId="1" xfId="8" applyFont="1" applyBorder="1" applyAlignment="1">
      <alignment horizontal="center" vertical="center"/>
    </xf>
    <xf numFmtId="0" fontId="1" fillId="0" borderId="2" xfId="8" applyFont="1" applyBorder="1" applyAlignment="1">
      <alignment horizontal="left" vertical="center"/>
    </xf>
    <xf numFmtId="0" fontId="1" fillId="0" borderId="32" xfId="8" applyFont="1" applyBorder="1" applyAlignment="1">
      <alignment horizontal="center" vertical="center"/>
    </xf>
    <xf numFmtId="0" fontId="1" fillId="0" borderId="21" xfId="8" applyFont="1" applyBorder="1" applyAlignment="1">
      <alignment horizontal="left" vertical="center"/>
    </xf>
    <xf numFmtId="0" fontId="1" fillId="0" borderId="33" xfId="8" applyFont="1" applyBorder="1" applyAlignment="1">
      <alignment horizontal="center" vertical="center"/>
    </xf>
    <xf numFmtId="0" fontId="1" fillId="0" borderId="34" xfId="8" applyFont="1" applyBorder="1" applyAlignment="1">
      <alignment horizontal="center" vertical="center"/>
    </xf>
    <xf numFmtId="10" fontId="1" fillId="0" borderId="12" xfId="8" applyNumberFormat="1" applyFont="1" applyBorder="1" applyAlignment="1">
      <alignment horizontal="right" vertical="center"/>
    </xf>
    <xf numFmtId="10" fontId="1" fillId="0" borderId="35" xfId="8" applyNumberFormat="1" applyFont="1" applyBorder="1" applyAlignment="1">
      <alignment horizontal="right" vertical="center"/>
    </xf>
    <xf numFmtId="10" fontId="1" fillId="0" borderId="6" xfId="8" applyNumberFormat="1" applyFont="1" applyBorder="1" applyAlignment="1">
      <alignment horizontal="right" vertical="center"/>
    </xf>
    <xf numFmtId="10" fontId="1" fillId="0" borderId="36" xfId="8" applyNumberFormat="1" applyFont="1" applyBorder="1" applyAlignment="1">
      <alignment horizontal="right" vertical="center"/>
    </xf>
    <xf numFmtId="0" fontId="1" fillId="0" borderId="30" xfId="8" applyFont="1" applyBorder="1" applyAlignment="1">
      <alignment horizontal="left" vertical="center"/>
    </xf>
    <xf numFmtId="0" fontId="1" fillId="0" borderId="32" xfId="8" applyFont="1" applyBorder="1" applyAlignment="1">
      <alignment horizontal="right" vertical="center"/>
    </xf>
    <xf numFmtId="0" fontId="1" fillId="0" borderId="38" xfId="8" applyFont="1" applyBorder="1" applyAlignment="1">
      <alignment horizontal="center" vertical="center"/>
    </xf>
    <xf numFmtId="0" fontId="1" fillId="0" borderId="39" xfId="8" applyFont="1" applyBorder="1" applyAlignment="1">
      <alignment horizontal="left" vertical="center"/>
    </xf>
    <xf numFmtId="0" fontId="1" fillId="0" borderId="39" xfId="8" applyFont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3" fontId="1" fillId="0" borderId="0" xfId="8" applyNumberFormat="1" applyFont="1" applyBorder="1" applyAlignment="1">
      <alignment horizontal="right" vertical="center"/>
    </xf>
    <xf numFmtId="0" fontId="1" fillId="0" borderId="38" xfId="8" applyFont="1" applyBorder="1" applyAlignment="1">
      <alignment horizontal="left" vertical="center"/>
    </xf>
    <xf numFmtId="0" fontId="1" fillId="0" borderId="0" xfId="8" applyFont="1" applyBorder="1" applyAlignment="1">
      <alignment horizontal="right" vertical="center"/>
    </xf>
    <xf numFmtId="0" fontId="1" fillId="0" borderId="0" xfId="8" applyFont="1" applyBorder="1" applyAlignment="1">
      <alignment horizontal="left" vertical="center"/>
    </xf>
    <xf numFmtId="0" fontId="1" fillId="0" borderId="41" xfId="8" applyFont="1" applyBorder="1" applyAlignment="1">
      <alignment horizontal="right" vertical="center"/>
    </xf>
    <xf numFmtId="3" fontId="1" fillId="0" borderId="41" xfId="8" applyNumberFormat="1" applyFont="1" applyBorder="1" applyAlignment="1">
      <alignment horizontal="right" vertical="center"/>
    </xf>
    <xf numFmtId="3" fontId="1" fillId="0" borderId="42" xfId="8" applyNumberFormat="1" applyFont="1" applyBorder="1" applyAlignment="1">
      <alignment horizontal="right" vertical="center"/>
    </xf>
    <xf numFmtId="0" fontId="3" fillId="0" borderId="43" xfId="8" applyFont="1" applyBorder="1" applyAlignment="1">
      <alignment horizontal="center" vertical="center"/>
    </xf>
    <xf numFmtId="0" fontId="1" fillId="0" borderId="44" xfId="8" applyFont="1" applyBorder="1" applyAlignment="1">
      <alignment horizontal="left" vertical="center"/>
    </xf>
    <xf numFmtId="0" fontId="1" fillId="0" borderId="45" xfId="8" applyFont="1" applyBorder="1" applyAlignment="1">
      <alignment horizontal="left" vertical="center"/>
    </xf>
    <xf numFmtId="0" fontId="1" fillId="0" borderId="39" xfId="8" applyFont="1" applyBorder="1" applyAlignment="1">
      <alignment horizontal="center" vertical="center"/>
    </xf>
    <xf numFmtId="0" fontId="1" fillId="0" borderId="46" xfId="8" applyFont="1" applyBorder="1" applyAlignment="1">
      <alignment horizontal="left" vertical="center"/>
    </xf>
    <xf numFmtId="0" fontId="1" fillId="0" borderId="47" xfId="8" applyFont="1" applyBorder="1" applyAlignment="1">
      <alignment horizontal="left" vertical="center"/>
    </xf>
    <xf numFmtId="0" fontId="1" fillId="0" borderId="48" xfId="8" applyFont="1" applyBorder="1" applyAlignment="1">
      <alignment horizontal="left" vertical="center"/>
    </xf>
    <xf numFmtId="0" fontId="1" fillId="0" borderId="49" xfId="8" applyFont="1" applyBorder="1" applyAlignment="1">
      <alignment horizontal="left" vertical="center"/>
    </xf>
    <xf numFmtId="0" fontId="1" fillId="0" borderId="50" xfId="8" applyFont="1" applyBorder="1" applyAlignment="1">
      <alignment horizontal="left" vertical="center"/>
    </xf>
    <xf numFmtId="0" fontId="1" fillId="0" borderId="51" xfId="8" applyFont="1" applyBorder="1" applyAlignment="1">
      <alignment horizontal="left" vertical="center"/>
    </xf>
    <xf numFmtId="3" fontId="1" fillId="0" borderId="46" xfId="8" applyNumberFormat="1" applyFont="1" applyBorder="1" applyAlignment="1">
      <alignment horizontal="right" vertical="center"/>
    </xf>
    <xf numFmtId="3" fontId="1" fillId="0" borderId="50" xfId="8" applyNumberFormat="1" applyFont="1" applyBorder="1" applyAlignment="1">
      <alignment horizontal="right" vertical="center"/>
    </xf>
    <xf numFmtId="3" fontId="1" fillId="0" borderId="51" xfId="8" applyNumberFormat="1" applyFont="1" applyBorder="1" applyAlignment="1">
      <alignment horizontal="right" vertical="center"/>
    </xf>
    <xf numFmtId="0" fontId="1" fillId="0" borderId="52" xfId="8" applyNumberFormat="1" applyFont="1" applyBorder="1" applyAlignment="1">
      <alignment horizontal="left" vertical="center"/>
    </xf>
    <xf numFmtId="0" fontId="1" fillId="0" borderId="30" xfId="8" applyFont="1" applyBorder="1" applyAlignment="1">
      <alignment horizontal="right" vertical="center"/>
    </xf>
    <xf numFmtId="0" fontId="1" fillId="0" borderId="36" xfId="8" applyFont="1" applyBorder="1" applyAlignment="1">
      <alignment horizontal="left" vertical="center"/>
    </xf>
    <xf numFmtId="0" fontId="1" fillId="0" borderId="16" xfId="8" applyFont="1" applyBorder="1" applyAlignment="1">
      <alignment horizontal="right" vertical="center"/>
    </xf>
    <xf numFmtId="0" fontId="1" fillId="0" borderId="53" xfId="8" applyFont="1" applyBorder="1" applyAlignment="1">
      <alignment horizontal="left" vertical="center"/>
    </xf>
    <xf numFmtId="170" fontId="1" fillId="0" borderId="54" xfId="8" applyNumberFormat="1" applyFont="1" applyBorder="1" applyAlignment="1">
      <alignment horizontal="right" vertical="center"/>
    </xf>
    <xf numFmtId="0" fontId="1" fillId="0" borderId="55" xfId="8" applyFont="1" applyBorder="1" applyAlignment="1">
      <alignment horizontal="center" vertical="center"/>
    </xf>
    <xf numFmtId="0" fontId="1" fillId="0" borderId="56" xfId="8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5" fontId="1" fillId="0" borderId="0" xfId="0" applyNumberFormat="1" applyFont="1" applyProtection="1"/>
    <xf numFmtId="167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57" xfId="0" applyFont="1" applyBorder="1" applyAlignment="1" applyProtection="1">
      <alignment horizontal="center"/>
    </xf>
    <xf numFmtId="0" fontId="1" fillId="0" borderId="58" xfId="0" applyFont="1" applyBorder="1" applyAlignment="1" applyProtection="1">
      <alignment horizontal="center"/>
    </xf>
    <xf numFmtId="0" fontId="1" fillId="0" borderId="59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71" fontId="1" fillId="0" borderId="0" xfId="0" applyNumberFormat="1" applyFont="1" applyAlignment="1" applyProtection="1">
      <alignment vertical="top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59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Continuous"/>
    </xf>
    <xf numFmtId="0" fontId="1" fillId="0" borderId="60" xfId="0" applyNumberFormat="1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1" xfId="0" applyNumberFormat="1" applyFont="1" applyBorder="1" applyAlignment="1" applyProtection="1">
      <alignment horizontal="center"/>
    </xf>
    <xf numFmtId="0" fontId="1" fillId="0" borderId="57" xfId="0" applyNumberFormat="1" applyFont="1" applyBorder="1" applyAlignment="1" applyProtection="1">
      <alignment horizontal="center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59" xfId="0" applyNumberFormat="1" applyFont="1" applyBorder="1" applyAlignment="1" applyProtection="1">
      <alignment horizontal="center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167" fontId="1" fillId="0" borderId="59" xfId="0" applyNumberFormat="1" applyFont="1" applyBorder="1" applyProtection="1"/>
    <xf numFmtId="0" fontId="1" fillId="0" borderId="59" xfId="0" applyFont="1" applyBorder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57" xfId="0" applyNumberFormat="1" applyFont="1" applyBorder="1" applyAlignment="1" applyProtection="1">
      <alignment horizontal="left"/>
    </xf>
    <xf numFmtId="0" fontId="1" fillId="0" borderId="57" xfId="0" applyFont="1" applyBorder="1" applyAlignment="1" applyProtection="1">
      <alignment horizontal="right"/>
    </xf>
    <xf numFmtId="49" fontId="1" fillId="0" borderId="59" xfId="0" applyNumberFormat="1" applyFont="1" applyBorder="1" applyAlignment="1" applyProtection="1">
      <alignment horizontal="left"/>
    </xf>
    <xf numFmtId="0" fontId="1" fillId="0" borderId="59" xfId="0" applyFont="1" applyBorder="1" applyAlignment="1" applyProtection="1">
      <alignment horizontal="right"/>
    </xf>
    <xf numFmtId="4" fontId="1" fillId="0" borderId="23" xfId="8" applyNumberFormat="1" applyFont="1" applyBorder="1" applyAlignment="1">
      <alignment horizontal="right" vertical="center"/>
    </xf>
    <xf numFmtId="4" fontId="1" fillId="0" borderId="24" xfId="8" applyNumberFormat="1" applyFont="1" applyBorder="1" applyAlignment="1">
      <alignment horizontal="right" vertical="center"/>
    </xf>
    <xf numFmtId="4" fontId="1" fillId="0" borderId="27" xfId="8" applyNumberFormat="1" applyFont="1" applyBorder="1" applyAlignment="1">
      <alignment horizontal="right" vertical="center"/>
    </xf>
    <xf numFmtId="4" fontId="1" fillId="0" borderId="37" xfId="8" applyNumberFormat="1" applyFont="1" applyBorder="1" applyAlignment="1">
      <alignment horizontal="right" vertical="center"/>
    </xf>
    <xf numFmtId="4" fontId="1" fillId="0" borderId="29" xfId="8" applyNumberFormat="1" applyFont="1" applyBorder="1" applyAlignment="1">
      <alignment horizontal="right" vertical="center"/>
    </xf>
    <xf numFmtId="4" fontId="1" fillId="0" borderId="2" xfId="8" applyNumberFormat="1" applyFont="1" applyBorder="1" applyAlignment="1">
      <alignment horizontal="right" vertical="center"/>
    </xf>
    <xf numFmtId="4" fontId="1" fillId="0" borderId="30" xfId="8" applyNumberFormat="1" applyFont="1" applyBorder="1" applyAlignment="1">
      <alignment horizontal="right" vertical="center"/>
    </xf>
    <xf numFmtId="4" fontId="1" fillId="0" borderId="31" xfId="8" applyNumberFormat="1" applyFont="1" applyBorder="1" applyAlignment="1">
      <alignment horizontal="right" vertical="center"/>
    </xf>
    <xf numFmtId="4" fontId="1" fillId="0" borderId="36" xfId="8" applyNumberFormat="1" applyFont="1" applyBorder="1" applyAlignment="1">
      <alignment horizontal="right" vertical="center"/>
    </xf>
    <xf numFmtId="49" fontId="4" fillId="0" borderId="0" xfId="1" applyNumberFormat="1" applyFont="1"/>
    <xf numFmtId="0" fontId="1" fillId="0" borderId="67" xfId="0" applyFont="1" applyBorder="1" applyAlignment="1" applyProtection="1">
      <alignment horizontal="right" vertical="top"/>
    </xf>
    <xf numFmtId="49" fontId="15" fillId="0" borderId="67" xfId="0" applyNumberFormat="1" applyFont="1" applyBorder="1" applyAlignment="1" applyProtection="1">
      <alignment vertical="top"/>
    </xf>
    <xf numFmtId="49" fontId="1" fillId="0" borderId="67" xfId="0" applyNumberFormat="1" applyFont="1" applyBorder="1" applyAlignment="1" applyProtection="1">
      <alignment vertical="top"/>
    </xf>
    <xf numFmtId="49" fontId="1" fillId="0" borderId="67" xfId="0" applyNumberFormat="1" applyFont="1" applyBorder="1" applyAlignment="1" applyProtection="1">
      <alignment horizontal="left" vertical="top" wrapText="1"/>
    </xf>
    <xf numFmtId="167" fontId="1" fillId="0" borderId="67" xfId="0" applyNumberFormat="1" applyFont="1" applyBorder="1" applyAlignment="1" applyProtection="1">
      <alignment vertical="top"/>
    </xf>
    <xf numFmtId="0" fontId="1" fillId="0" borderId="67" xfId="0" applyFont="1" applyBorder="1" applyAlignment="1" applyProtection="1">
      <alignment vertical="top"/>
    </xf>
    <xf numFmtId="4" fontId="1" fillId="0" borderId="67" xfId="0" applyNumberFormat="1" applyFont="1" applyBorder="1" applyAlignment="1" applyProtection="1">
      <alignment vertical="top"/>
    </xf>
    <xf numFmtId="165" fontId="1" fillId="0" borderId="67" xfId="0" applyNumberFormat="1" applyFont="1" applyBorder="1" applyAlignment="1" applyProtection="1">
      <alignment vertical="top"/>
    </xf>
    <xf numFmtId="0" fontId="1" fillId="0" borderId="67" xfId="0" applyFont="1" applyBorder="1" applyAlignment="1" applyProtection="1">
      <alignment horizontal="center" vertical="top"/>
    </xf>
    <xf numFmtId="171" fontId="1" fillId="0" borderId="67" xfId="0" applyNumberFormat="1" applyFont="1" applyBorder="1" applyAlignment="1" applyProtection="1">
      <alignment vertical="top"/>
    </xf>
    <xf numFmtId="49" fontId="1" fillId="0" borderId="67" xfId="0" applyNumberFormat="1" applyFont="1" applyBorder="1" applyAlignment="1" applyProtection="1">
      <alignment horizontal="center" vertical="top"/>
    </xf>
    <xf numFmtId="49" fontId="16" fillId="0" borderId="67" xfId="0" applyNumberFormat="1" applyFont="1" applyBorder="1" applyAlignment="1" applyProtection="1">
      <alignment horizontal="left" vertical="top" wrapText="1"/>
    </xf>
    <xf numFmtId="167" fontId="16" fillId="0" borderId="67" xfId="0" applyNumberFormat="1" applyFont="1" applyBorder="1" applyAlignment="1" applyProtection="1">
      <alignment vertical="top"/>
    </xf>
    <xf numFmtId="0" fontId="16" fillId="0" borderId="67" xfId="0" applyFont="1" applyBorder="1" applyAlignment="1" applyProtection="1">
      <alignment vertical="top"/>
    </xf>
    <xf numFmtId="4" fontId="16" fillId="0" borderId="67" xfId="0" applyNumberFormat="1" applyFont="1" applyBorder="1" applyAlignment="1" applyProtection="1">
      <alignment vertical="top"/>
    </xf>
    <xf numFmtId="165" fontId="16" fillId="0" borderId="67" xfId="0" applyNumberFormat="1" applyFont="1" applyBorder="1" applyAlignment="1" applyProtection="1">
      <alignment vertical="top"/>
    </xf>
    <xf numFmtId="0" fontId="16" fillId="0" borderId="67" xfId="0" applyFont="1" applyBorder="1" applyAlignment="1" applyProtection="1">
      <alignment horizontal="center" vertical="top"/>
    </xf>
    <xf numFmtId="171" fontId="16" fillId="0" borderId="67" xfId="0" applyNumberFormat="1" applyFont="1" applyBorder="1" applyAlignment="1" applyProtection="1">
      <alignment vertical="top"/>
    </xf>
    <xf numFmtId="49" fontId="1" fillId="0" borderId="67" xfId="0" applyNumberFormat="1" applyFont="1" applyBorder="1" applyAlignment="1" applyProtection="1">
      <alignment horizontal="right" vertical="top" wrapText="1"/>
    </xf>
    <xf numFmtId="4" fontId="15" fillId="0" borderId="67" xfId="0" applyNumberFormat="1" applyFont="1" applyBorder="1" applyAlignment="1" applyProtection="1">
      <alignment vertical="top"/>
    </xf>
    <xf numFmtId="165" fontId="15" fillId="0" borderId="67" xfId="0" applyNumberFormat="1" applyFont="1" applyBorder="1" applyAlignment="1" applyProtection="1">
      <alignment vertical="top"/>
    </xf>
    <xf numFmtId="167" fontId="15" fillId="0" borderId="67" xfId="0" applyNumberFormat="1" applyFont="1" applyBorder="1" applyAlignment="1" applyProtection="1">
      <alignment vertical="top"/>
    </xf>
    <xf numFmtId="49" fontId="15" fillId="0" borderId="67" xfId="0" applyNumberFormat="1" applyFont="1" applyBorder="1" applyAlignment="1" applyProtection="1">
      <alignment horizontal="left" vertical="top" wrapText="1"/>
    </xf>
    <xf numFmtId="0" fontId="1" fillId="0" borderId="67" xfId="0" applyFont="1" applyBorder="1" applyProtection="1"/>
    <xf numFmtId="4" fontId="1" fillId="0" borderId="67" xfId="0" applyNumberFormat="1" applyFont="1" applyBorder="1" applyProtection="1"/>
    <xf numFmtId="165" fontId="1" fillId="0" borderId="67" xfId="0" applyNumberFormat="1" applyFont="1" applyBorder="1" applyProtection="1"/>
    <xf numFmtId="167" fontId="1" fillId="0" borderId="67" xfId="0" applyNumberFormat="1" applyFont="1" applyBorder="1" applyProtection="1"/>
  </cellXfs>
  <cellStyles count="32">
    <cellStyle name="1 000 Sk" xfId="12"/>
    <cellStyle name="1 000,-  Sk" xfId="2"/>
    <cellStyle name="1 000,- Kč" xfId="7"/>
    <cellStyle name="1 000,- Sk" xfId="11"/>
    <cellStyle name="1000 Sk_fakturuj99" xfId="4"/>
    <cellStyle name="20 % – Zvýraznění1" xfId="9"/>
    <cellStyle name="20 % – Zvýraznění2" xfId="10"/>
    <cellStyle name="20 % – Zvýraznění3" xfId="3"/>
    <cellStyle name="20 % – Zvýraznění4" xfId="13"/>
    <cellStyle name="20 % – Zvýraznění5" xfId="14"/>
    <cellStyle name="20 % – Zvýraznění6" xfId="15"/>
    <cellStyle name="40 % – Zvýraznění1" xfId="5"/>
    <cellStyle name="40 % – Zvýraznění2" xfId="16"/>
    <cellStyle name="40 % – Zvýraznění3" xfId="17"/>
    <cellStyle name="40 % – Zvýraznění4" xfId="18"/>
    <cellStyle name="40 % – Zvýraznění5" xfId="6"/>
    <cellStyle name="40 % – Zvýraznění6" xfId="19"/>
    <cellStyle name="60 % – Zvýraznění1" xfId="20"/>
    <cellStyle name="60 % – Zvýraznění2" xfId="21"/>
    <cellStyle name="60 % – Zvýraznění3" xfId="22"/>
    <cellStyle name="60 % – Zvýraznění4" xfId="23"/>
    <cellStyle name="60 % – Zvýraznění5" xfId="24"/>
    <cellStyle name="60 % – Zvýraznění6" xfId="25"/>
    <cellStyle name="Celkem" xfId="26"/>
    <cellStyle name="data" xfId="27"/>
    <cellStyle name="Název" xfId="28"/>
    <cellStyle name="Normálne" xfId="0" builtinId="0"/>
    <cellStyle name="normálne_KLs" xfId="1"/>
    <cellStyle name="normálne_KLv" xfId="8"/>
    <cellStyle name="TEXT" xfId="29"/>
    <cellStyle name="Text upozornění" xfId="30"/>
    <cellStyle name="TEXT1" xfId="3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228600</xdr:rowOff>
    </xdr:to>
    <xdr:sp macro="" textlink="">
      <xdr:nvSpPr>
        <xdr:cNvPr id="1040" name="Line 1"/>
        <xdr:cNvSpPr>
          <a:spLocks noChangeShapeType="1"/>
        </xdr:cNvSpPr>
      </xdr:nvSpPr>
      <xdr:spPr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5"/>
  <sheetViews>
    <sheetView showGridLines="0" tabSelected="1" workbookViewId="0">
      <selection activeCell="AQ14" sqref="AQ14"/>
    </sheetView>
  </sheetViews>
  <sheetFormatPr defaultColWidth="9.140625" defaultRowHeight="12.75"/>
  <cols>
    <col min="1" max="1" width="6.7109375" style="95" customWidth="1"/>
    <col min="2" max="2" width="3.7109375" style="96" customWidth="1"/>
    <col min="3" max="3" width="13" style="97" customWidth="1"/>
    <col min="4" max="4" width="35.7109375" style="98" customWidth="1"/>
    <col min="5" max="5" width="10.7109375" style="99" customWidth="1"/>
    <col min="6" max="6" width="5.28515625" style="100" customWidth="1"/>
    <col min="7" max="7" width="8.7109375" style="101" customWidth="1"/>
    <col min="8" max="9" width="9.7109375" style="101" hidden="1" customWidth="1"/>
    <col min="10" max="10" width="9.7109375" style="101" customWidth="1"/>
    <col min="11" max="11" width="7.42578125" style="102" hidden="1" customWidth="1"/>
    <col min="12" max="12" width="8.28515625" style="102" hidden="1" customWidth="1"/>
    <col min="13" max="13" width="9.140625" style="99" hidden="1" customWidth="1"/>
    <col min="14" max="14" width="7" style="99" hidden="1" customWidth="1"/>
    <col min="15" max="15" width="3.5703125" style="100" hidden="1" customWidth="1"/>
    <col min="16" max="16" width="12.7109375" style="100" hidden="1" customWidth="1"/>
    <col min="17" max="19" width="13.28515625" style="99" hidden="1" customWidth="1"/>
    <col min="20" max="20" width="10.5703125" style="103" hidden="1" customWidth="1"/>
    <col min="21" max="21" width="10.28515625" style="103" hidden="1" customWidth="1"/>
    <col min="22" max="22" width="5.7109375" style="103" hidden="1" customWidth="1"/>
    <col min="23" max="23" width="9.140625" style="104" hidden="1" customWidth="1"/>
    <col min="24" max="25" width="5.7109375" style="100" hidden="1" customWidth="1"/>
    <col min="26" max="26" width="7.5703125" style="100" hidden="1" customWidth="1"/>
    <col min="27" max="27" width="24.85546875" style="100" hidden="1" customWidth="1"/>
    <col min="28" max="28" width="4.28515625" style="100" hidden="1" customWidth="1"/>
    <col min="29" max="29" width="8.28515625" style="100" hidden="1" customWidth="1"/>
    <col min="30" max="30" width="8.7109375" style="100" hidden="1" customWidth="1"/>
    <col min="31" max="34" width="9.140625" style="100" hidden="1" customWidth="1"/>
    <col min="35" max="35" width="9.140625" style="86"/>
    <col min="36" max="37" width="0" style="86" hidden="1" customWidth="1"/>
    <col min="38" max="16384" width="9.140625" style="86"/>
  </cols>
  <sheetData>
    <row r="1" spans="1:37" ht="24">
      <c r="A1" s="90" t="s">
        <v>115</v>
      </c>
      <c r="B1" s="86"/>
      <c r="C1" s="86"/>
      <c r="D1" s="86"/>
      <c r="E1" s="90" t="s">
        <v>652</v>
      </c>
      <c r="F1" s="86"/>
      <c r="G1" s="87"/>
      <c r="H1" s="86"/>
      <c r="I1" s="86"/>
      <c r="J1" s="87"/>
      <c r="K1" s="88"/>
      <c r="L1" s="86"/>
      <c r="M1" s="86"/>
      <c r="N1" s="86"/>
      <c r="O1" s="86"/>
      <c r="P1" s="86"/>
      <c r="Q1" s="89"/>
      <c r="R1" s="89"/>
      <c r="S1" s="89"/>
      <c r="T1" s="86"/>
      <c r="U1" s="86"/>
      <c r="V1" s="86"/>
      <c r="W1" s="86"/>
      <c r="X1" s="86"/>
      <c r="Y1" s="86"/>
      <c r="Z1" s="83" t="s">
        <v>5</v>
      </c>
      <c r="AA1" s="144" t="s">
        <v>6</v>
      </c>
      <c r="AB1" s="83" t="s">
        <v>7</v>
      </c>
      <c r="AC1" s="83" t="s">
        <v>8</v>
      </c>
      <c r="AD1" s="83" t="s">
        <v>9</v>
      </c>
      <c r="AE1" s="125" t="s">
        <v>10</v>
      </c>
      <c r="AF1" s="126" t="s">
        <v>11</v>
      </c>
      <c r="AG1" s="86"/>
      <c r="AH1" s="86"/>
    </row>
    <row r="2" spans="1:37">
      <c r="A2" s="90" t="s">
        <v>84</v>
      </c>
      <c r="B2" s="86"/>
      <c r="C2" s="86"/>
      <c r="D2" s="86"/>
      <c r="E2" s="90" t="s">
        <v>12</v>
      </c>
      <c r="F2" s="86"/>
      <c r="G2" s="87"/>
      <c r="H2" s="105"/>
      <c r="I2" s="86"/>
      <c r="J2" s="87"/>
      <c r="K2" s="88"/>
      <c r="L2" s="86"/>
      <c r="M2" s="86"/>
      <c r="N2" s="86"/>
      <c r="O2" s="86"/>
      <c r="P2" s="86"/>
      <c r="Q2" s="89"/>
      <c r="R2" s="89"/>
      <c r="S2" s="89"/>
      <c r="T2" s="86"/>
      <c r="U2" s="86"/>
      <c r="V2" s="86"/>
      <c r="W2" s="86"/>
      <c r="X2" s="86"/>
      <c r="Y2" s="86"/>
      <c r="Z2" s="83" t="s">
        <v>13</v>
      </c>
      <c r="AA2" s="84" t="s">
        <v>14</v>
      </c>
      <c r="AB2" s="84" t="s">
        <v>15</v>
      </c>
      <c r="AC2" s="84"/>
      <c r="AD2" s="85"/>
      <c r="AE2" s="125">
        <v>1</v>
      </c>
      <c r="AF2" s="127">
        <v>123.5</v>
      </c>
      <c r="AG2" s="86"/>
      <c r="AH2" s="86"/>
    </row>
    <row r="3" spans="1:37">
      <c r="A3" s="90" t="s">
        <v>16</v>
      </c>
      <c r="B3" s="86"/>
      <c r="C3" s="86"/>
      <c r="D3" s="86"/>
      <c r="E3" s="90" t="s">
        <v>651</v>
      </c>
      <c r="F3" s="86"/>
      <c r="G3" s="87"/>
      <c r="H3" s="86"/>
      <c r="I3" s="86"/>
      <c r="J3" s="87"/>
      <c r="K3" s="88"/>
      <c r="L3" s="86"/>
      <c r="M3" s="86"/>
      <c r="N3" s="86"/>
      <c r="O3" s="86"/>
      <c r="P3" s="86"/>
      <c r="Q3" s="89"/>
      <c r="R3" s="89"/>
      <c r="S3" s="89"/>
      <c r="T3" s="86"/>
      <c r="U3" s="86"/>
      <c r="V3" s="86"/>
      <c r="W3" s="86"/>
      <c r="X3" s="86"/>
      <c r="Y3" s="86"/>
      <c r="Z3" s="83" t="s">
        <v>17</v>
      </c>
      <c r="AA3" s="84" t="s">
        <v>18</v>
      </c>
      <c r="AB3" s="84" t="s">
        <v>15</v>
      </c>
      <c r="AC3" s="84" t="s">
        <v>19</v>
      </c>
      <c r="AD3" s="85" t="s">
        <v>20</v>
      </c>
      <c r="AE3" s="125">
        <v>2</v>
      </c>
      <c r="AF3" s="128">
        <v>123.46</v>
      </c>
      <c r="AG3" s="86"/>
      <c r="AH3" s="86"/>
    </row>
    <row r="4" spans="1:37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9"/>
      <c r="R4" s="89"/>
      <c r="S4" s="89"/>
      <c r="T4" s="86"/>
      <c r="U4" s="86"/>
      <c r="V4" s="86"/>
      <c r="W4" s="86"/>
      <c r="X4" s="86"/>
      <c r="Y4" s="86"/>
      <c r="Z4" s="83" t="s">
        <v>21</v>
      </c>
      <c r="AA4" s="84" t="s">
        <v>22</v>
      </c>
      <c r="AB4" s="84" t="s">
        <v>15</v>
      </c>
      <c r="AC4" s="84"/>
      <c r="AD4" s="85"/>
      <c r="AE4" s="125">
        <v>3</v>
      </c>
      <c r="AF4" s="129">
        <v>123.45699999999999</v>
      </c>
      <c r="AG4" s="86"/>
      <c r="AH4" s="86"/>
    </row>
    <row r="5" spans="1:37">
      <c r="A5" s="90" t="s">
        <v>116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9"/>
      <c r="R5" s="89"/>
      <c r="S5" s="89"/>
      <c r="T5" s="86"/>
      <c r="U5" s="86"/>
      <c r="V5" s="86"/>
      <c r="W5" s="86"/>
      <c r="X5" s="86"/>
      <c r="Y5" s="86"/>
      <c r="Z5" s="83" t="s">
        <v>23</v>
      </c>
      <c r="AA5" s="84" t="s">
        <v>18</v>
      </c>
      <c r="AB5" s="84" t="s">
        <v>15</v>
      </c>
      <c r="AC5" s="84" t="s">
        <v>19</v>
      </c>
      <c r="AD5" s="85" t="s">
        <v>20</v>
      </c>
      <c r="AE5" s="125">
        <v>4</v>
      </c>
      <c r="AF5" s="130">
        <v>123.4567</v>
      </c>
      <c r="AG5" s="86"/>
      <c r="AH5" s="86"/>
    </row>
    <row r="6" spans="1:37">
      <c r="A6" s="90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9"/>
      <c r="R6" s="89"/>
      <c r="S6" s="89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125" t="s">
        <v>24</v>
      </c>
      <c r="AF6" s="128">
        <v>123.46</v>
      </c>
      <c r="AG6" s="86"/>
      <c r="AH6" s="86"/>
    </row>
    <row r="7" spans="1:37">
      <c r="A7" s="90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9"/>
      <c r="R7" s="89"/>
      <c r="S7" s="89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</row>
    <row r="8" spans="1:37" ht="13.5">
      <c r="A8" s="86"/>
      <c r="B8" s="106"/>
      <c r="C8" s="107"/>
      <c r="D8" s="91" t="str">
        <f>CONCATENATE(AA2," ",AB2," ",AC2," ",AD2)</f>
        <v xml:space="preserve">Prehľad rozpočtových nákladov v EUR  </v>
      </c>
      <c r="E8" s="89"/>
      <c r="F8" s="86"/>
      <c r="G8" s="87"/>
      <c r="H8" s="87"/>
      <c r="I8" s="87"/>
      <c r="J8" s="87"/>
      <c r="K8" s="88"/>
      <c r="L8" s="88"/>
      <c r="M8" s="89"/>
      <c r="N8" s="89"/>
      <c r="O8" s="86"/>
      <c r="P8" s="86"/>
      <c r="Q8" s="89"/>
      <c r="R8" s="89"/>
      <c r="S8" s="89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</row>
    <row r="9" spans="1:37">
      <c r="A9" s="92" t="s">
        <v>25</v>
      </c>
      <c r="B9" s="92" t="s">
        <v>26</v>
      </c>
      <c r="C9" s="92" t="s">
        <v>27</v>
      </c>
      <c r="D9" s="92" t="s">
        <v>28</v>
      </c>
      <c r="E9" s="92" t="s">
        <v>29</v>
      </c>
      <c r="F9" s="92" t="s">
        <v>30</v>
      </c>
      <c r="G9" s="92" t="s">
        <v>31</v>
      </c>
      <c r="H9" s="92" t="s">
        <v>32</v>
      </c>
      <c r="I9" s="92" t="s">
        <v>33</v>
      </c>
      <c r="J9" s="92" t="s">
        <v>34</v>
      </c>
      <c r="K9" s="109" t="s">
        <v>35</v>
      </c>
      <c r="L9" s="110"/>
      <c r="M9" s="111" t="s">
        <v>36</v>
      </c>
      <c r="N9" s="110"/>
      <c r="O9" s="92" t="s">
        <v>4</v>
      </c>
      <c r="P9" s="112" t="s">
        <v>37</v>
      </c>
      <c r="Q9" s="115" t="s">
        <v>29</v>
      </c>
      <c r="R9" s="115" t="s">
        <v>29</v>
      </c>
      <c r="S9" s="112" t="s">
        <v>29</v>
      </c>
      <c r="T9" s="116" t="s">
        <v>38</v>
      </c>
      <c r="U9" s="117" t="s">
        <v>39</v>
      </c>
      <c r="V9" s="118" t="s">
        <v>40</v>
      </c>
      <c r="W9" s="92" t="s">
        <v>41</v>
      </c>
      <c r="X9" s="92" t="s">
        <v>42</v>
      </c>
      <c r="Y9" s="92" t="s">
        <v>43</v>
      </c>
      <c r="Z9" s="131" t="s">
        <v>44</v>
      </c>
      <c r="AA9" s="131" t="s">
        <v>45</v>
      </c>
      <c r="AB9" s="92" t="s">
        <v>40</v>
      </c>
      <c r="AC9" s="92" t="s">
        <v>46</v>
      </c>
      <c r="AD9" s="92" t="s">
        <v>47</v>
      </c>
      <c r="AE9" s="132" t="s">
        <v>48</v>
      </c>
      <c r="AF9" s="132" t="s">
        <v>49</v>
      </c>
      <c r="AG9" s="132" t="s">
        <v>29</v>
      </c>
      <c r="AH9" s="132" t="s">
        <v>50</v>
      </c>
      <c r="AJ9" s="86" t="s">
        <v>131</v>
      </c>
      <c r="AK9" s="86" t="s">
        <v>133</v>
      </c>
    </row>
    <row r="10" spans="1:37">
      <c r="A10" s="94" t="s">
        <v>51</v>
      </c>
      <c r="B10" s="94" t="s">
        <v>52</v>
      </c>
      <c r="C10" s="108"/>
      <c r="D10" s="94" t="s">
        <v>53</v>
      </c>
      <c r="E10" s="94" t="s">
        <v>54</v>
      </c>
      <c r="F10" s="94" t="s">
        <v>55</v>
      </c>
      <c r="G10" s="94" t="s">
        <v>56</v>
      </c>
      <c r="H10" s="94" t="s">
        <v>57</v>
      </c>
      <c r="I10" s="94" t="s">
        <v>58</v>
      </c>
      <c r="J10" s="94"/>
      <c r="K10" s="94" t="s">
        <v>31</v>
      </c>
      <c r="L10" s="94" t="s">
        <v>34</v>
      </c>
      <c r="M10" s="113" t="s">
        <v>31</v>
      </c>
      <c r="N10" s="94" t="s">
        <v>34</v>
      </c>
      <c r="O10" s="94" t="s">
        <v>59</v>
      </c>
      <c r="P10" s="114"/>
      <c r="Q10" s="119" t="s">
        <v>60</v>
      </c>
      <c r="R10" s="119" t="s">
        <v>61</v>
      </c>
      <c r="S10" s="114" t="s">
        <v>62</v>
      </c>
      <c r="T10" s="120" t="s">
        <v>63</v>
      </c>
      <c r="U10" s="121" t="s">
        <v>64</v>
      </c>
      <c r="V10" s="122" t="s">
        <v>65</v>
      </c>
      <c r="W10" s="123"/>
      <c r="X10" s="124"/>
      <c r="Y10" s="124"/>
      <c r="Z10" s="133" t="s">
        <v>66</v>
      </c>
      <c r="AA10" s="133" t="s">
        <v>51</v>
      </c>
      <c r="AB10" s="94" t="s">
        <v>67</v>
      </c>
      <c r="AC10" s="124"/>
      <c r="AD10" s="124"/>
      <c r="AE10" s="134"/>
      <c r="AF10" s="134"/>
      <c r="AG10" s="134"/>
      <c r="AH10" s="134"/>
      <c r="AJ10" s="86" t="s">
        <v>132</v>
      </c>
      <c r="AK10" s="86" t="s">
        <v>134</v>
      </c>
    </row>
    <row r="12" spans="1:37">
      <c r="A12" s="145"/>
      <c r="B12" s="146" t="s">
        <v>135</v>
      </c>
      <c r="C12" s="147"/>
      <c r="D12" s="148"/>
      <c r="E12" s="149"/>
      <c r="F12" s="150"/>
      <c r="G12" s="151"/>
      <c r="H12" s="151"/>
      <c r="I12" s="151"/>
      <c r="J12" s="151"/>
      <c r="K12" s="152"/>
      <c r="L12" s="152"/>
      <c r="M12" s="149"/>
      <c r="N12" s="149"/>
      <c r="O12" s="150"/>
      <c r="P12" s="150"/>
      <c r="Q12" s="149"/>
      <c r="R12" s="149"/>
      <c r="S12" s="149"/>
      <c r="T12" s="153"/>
      <c r="U12" s="153"/>
      <c r="V12" s="153"/>
      <c r="W12" s="154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</row>
    <row r="13" spans="1:37">
      <c r="A13" s="145"/>
      <c r="B13" s="147" t="s">
        <v>136</v>
      </c>
      <c r="C13" s="147"/>
      <c r="D13" s="148"/>
      <c r="E13" s="149"/>
      <c r="F13" s="150"/>
      <c r="G13" s="151"/>
      <c r="H13" s="151"/>
      <c r="I13" s="151"/>
      <c r="J13" s="151"/>
      <c r="K13" s="152"/>
      <c r="L13" s="152"/>
      <c r="M13" s="149"/>
      <c r="N13" s="149"/>
      <c r="O13" s="150"/>
      <c r="P13" s="150"/>
      <c r="Q13" s="149"/>
      <c r="R13" s="149"/>
      <c r="S13" s="149"/>
      <c r="T13" s="153"/>
      <c r="U13" s="153"/>
      <c r="V13" s="153"/>
      <c r="W13" s="154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</row>
    <row r="14" spans="1:37" ht="25.5">
      <c r="A14" s="145">
        <v>1</v>
      </c>
      <c r="B14" s="155" t="s">
        <v>137</v>
      </c>
      <c r="C14" s="147" t="s">
        <v>138</v>
      </c>
      <c r="D14" s="148" t="s">
        <v>139</v>
      </c>
      <c r="E14" s="149">
        <v>5</v>
      </c>
      <c r="F14" s="150" t="s">
        <v>140</v>
      </c>
      <c r="G14" s="151"/>
      <c r="H14" s="151">
        <f>ROUND(E14*G14,2)</f>
        <v>0</v>
      </c>
      <c r="I14" s="151"/>
      <c r="J14" s="151">
        <f>ROUND(E14*G14,2)</f>
        <v>0</v>
      </c>
      <c r="K14" s="152"/>
      <c r="L14" s="152">
        <f>E14*K14</f>
        <v>0</v>
      </c>
      <c r="M14" s="149">
        <v>0.18099999999999999</v>
      </c>
      <c r="N14" s="149">
        <f>E14*M14</f>
        <v>0.90500000000000003</v>
      </c>
      <c r="O14" s="150">
        <v>20</v>
      </c>
      <c r="P14" s="150" t="s">
        <v>141</v>
      </c>
      <c r="Q14" s="149"/>
      <c r="R14" s="149"/>
      <c r="S14" s="149"/>
      <c r="T14" s="153"/>
      <c r="U14" s="153"/>
      <c r="V14" s="153" t="s">
        <v>106</v>
      </c>
      <c r="W14" s="154">
        <v>1.875</v>
      </c>
      <c r="X14" s="147" t="s">
        <v>142</v>
      </c>
      <c r="Y14" s="147" t="s">
        <v>138</v>
      </c>
      <c r="Z14" s="150" t="s">
        <v>143</v>
      </c>
      <c r="AA14" s="150"/>
      <c r="AB14" s="150">
        <v>1</v>
      </c>
      <c r="AC14" s="150"/>
      <c r="AD14" s="150"/>
      <c r="AE14" s="150"/>
      <c r="AF14" s="150"/>
      <c r="AG14" s="150"/>
      <c r="AH14" s="150"/>
      <c r="AJ14" s="86" t="s">
        <v>144</v>
      </c>
      <c r="AK14" s="86" t="s">
        <v>145</v>
      </c>
    </row>
    <row r="15" spans="1:37" ht="25.5">
      <c r="A15" s="145">
        <v>2</v>
      </c>
      <c r="B15" s="155" t="s">
        <v>146</v>
      </c>
      <c r="C15" s="147" t="s">
        <v>147</v>
      </c>
      <c r="D15" s="148" t="s">
        <v>148</v>
      </c>
      <c r="E15" s="149">
        <v>15</v>
      </c>
      <c r="F15" s="150" t="s">
        <v>149</v>
      </c>
      <c r="G15" s="151"/>
      <c r="H15" s="151">
        <f>ROUND(E15*G15,2)</f>
        <v>0</v>
      </c>
      <c r="I15" s="151"/>
      <c r="J15" s="151">
        <f>ROUND(E15*G15,2)</f>
        <v>0</v>
      </c>
      <c r="K15" s="152">
        <v>3.0000000000000001E-5</v>
      </c>
      <c r="L15" s="152">
        <f>E15*K15</f>
        <v>4.4999999999999999E-4</v>
      </c>
      <c r="M15" s="149"/>
      <c r="N15" s="149">
        <f>E15*M15</f>
        <v>0</v>
      </c>
      <c r="O15" s="150">
        <v>20</v>
      </c>
      <c r="P15" s="150" t="s">
        <v>150</v>
      </c>
      <c r="Q15" s="149"/>
      <c r="R15" s="149"/>
      <c r="S15" s="149"/>
      <c r="T15" s="153"/>
      <c r="U15" s="153"/>
      <c r="V15" s="153" t="s">
        <v>106</v>
      </c>
      <c r="W15" s="154">
        <v>1.0649999999999999</v>
      </c>
      <c r="X15" s="147" t="s">
        <v>151</v>
      </c>
      <c r="Y15" s="147" t="s">
        <v>147</v>
      </c>
      <c r="Z15" s="150" t="s">
        <v>152</v>
      </c>
      <c r="AA15" s="150"/>
      <c r="AB15" s="150">
        <v>1</v>
      </c>
      <c r="AC15" s="150"/>
      <c r="AD15" s="150"/>
      <c r="AE15" s="150"/>
      <c r="AF15" s="150"/>
      <c r="AG15" s="150"/>
      <c r="AH15" s="150"/>
      <c r="AJ15" s="86" t="s">
        <v>144</v>
      </c>
      <c r="AK15" s="86" t="s">
        <v>145</v>
      </c>
    </row>
    <row r="16" spans="1:37">
      <c r="A16" s="145">
        <v>3</v>
      </c>
      <c r="B16" s="155" t="s">
        <v>146</v>
      </c>
      <c r="C16" s="147" t="s">
        <v>153</v>
      </c>
      <c r="D16" s="148" t="s">
        <v>154</v>
      </c>
      <c r="E16" s="149">
        <v>123.2</v>
      </c>
      <c r="F16" s="150" t="s">
        <v>149</v>
      </c>
      <c r="G16" s="151"/>
      <c r="H16" s="151">
        <f>ROUND(E16*G16,2)</f>
        <v>0</v>
      </c>
      <c r="I16" s="151"/>
      <c r="J16" s="151">
        <f>ROUND(E16*G16,2)</f>
        <v>0</v>
      </c>
      <c r="K16" s="152"/>
      <c r="L16" s="152">
        <f>E16*K16</f>
        <v>0</v>
      </c>
      <c r="M16" s="149">
        <v>0.14499999999999999</v>
      </c>
      <c r="N16" s="149">
        <f>E16*M16</f>
        <v>17.864000000000001</v>
      </c>
      <c r="O16" s="150">
        <v>20</v>
      </c>
      <c r="P16" s="150" t="s">
        <v>155</v>
      </c>
      <c r="Q16" s="149"/>
      <c r="R16" s="149"/>
      <c r="S16" s="149"/>
      <c r="T16" s="153"/>
      <c r="U16" s="153"/>
      <c r="V16" s="153" t="s">
        <v>106</v>
      </c>
      <c r="W16" s="154">
        <v>16.385999999999999</v>
      </c>
      <c r="X16" s="147" t="s">
        <v>156</v>
      </c>
      <c r="Y16" s="147" t="s">
        <v>153</v>
      </c>
      <c r="Z16" s="150" t="s">
        <v>143</v>
      </c>
      <c r="AA16" s="150"/>
      <c r="AB16" s="150">
        <v>7</v>
      </c>
      <c r="AC16" s="150"/>
      <c r="AD16" s="150"/>
      <c r="AE16" s="150"/>
      <c r="AF16" s="150"/>
      <c r="AG16" s="150"/>
      <c r="AH16" s="150"/>
      <c r="AJ16" s="86" t="s">
        <v>144</v>
      </c>
      <c r="AK16" s="86" t="s">
        <v>145</v>
      </c>
    </row>
    <row r="17" spans="1:37">
      <c r="A17" s="145"/>
      <c r="B17" s="155"/>
      <c r="C17" s="147"/>
      <c r="D17" s="156" t="s">
        <v>157</v>
      </c>
      <c r="E17" s="157"/>
      <c r="F17" s="158"/>
      <c r="G17" s="159"/>
      <c r="H17" s="159"/>
      <c r="I17" s="159"/>
      <c r="J17" s="159"/>
      <c r="K17" s="160"/>
      <c r="L17" s="160"/>
      <c r="M17" s="157"/>
      <c r="N17" s="157"/>
      <c r="O17" s="158"/>
      <c r="P17" s="158"/>
      <c r="Q17" s="157"/>
      <c r="R17" s="157"/>
      <c r="S17" s="157"/>
      <c r="T17" s="161"/>
      <c r="U17" s="161"/>
      <c r="V17" s="161" t="s">
        <v>0</v>
      </c>
      <c r="W17" s="162"/>
      <c r="X17" s="158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</row>
    <row r="18" spans="1:37">
      <c r="A18" s="145"/>
      <c r="B18" s="155"/>
      <c r="C18" s="147"/>
      <c r="D18" s="156" t="s">
        <v>158</v>
      </c>
      <c r="E18" s="157"/>
      <c r="F18" s="158"/>
      <c r="G18" s="159"/>
      <c r="H18" s="159"/>
      <c r="I18" s="159"/>
      <c r="J18" s="159"/>
      <c r="K18" s="160"/>
      <c r="L18" s="160"/>
      <c r="M18" s="157"/>
      <c r="N18" s="157"/>
      <c r="O18" s="158"/>
      <c r="P18" s="158"/>
      <c r="Q18" s="157"/>
      <c r="R18" s="157"/>
      <c r="S18" s="157"/>
      <c r="T18" s="161"/>
      <c r="U18" s="161"/>
      <c r="V18" s="161" t="s">
        <v>0</v>
      </c>
      <c r="W18" s="162"/>
      <c r="X18" s="158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</row>
    <row r="19" spans="1:37">
      <c r="A19" s="145"/>
      <c r="B19" s="155"/>
      <c r="C19" s="147"/>
      <c r="D19" s="156" t="s">
        <v>159</v>
      </c>
      <c r="E19" s="157"/>
      <c r="F19" s="158"/>
      <c r="G19" s="159"/>
      <c r="H19" s="159"/>
      <c r="I19" s="159"/>
      <c r="J19" s="159"/>
      <c r="K19" s="160"/>
      <c r="L19" s="160"/>
      <c r="M19" s="157"/>
      <c r="N19" s="157"/>
      <c r="O19" s="158"/>
      <c r="P19" s="158"/>
      <c r="Q19" s="157"/>
      <c r="R19" s="157"/>
      <c r="S19" s="157"/>
      <c r="T19" s="161"/>
      <c r="U19" s="161"/>
      <c r="V19" s="161" t="s">
        <v>0</v>
      </c>
      <c r="W19" s="162"/>
      <c r="X19" s="158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</row>
    <row r="20" spans="1:37">
      <c r="A20" s="145">
        <v>4</v>
      </c>
      <c r="B20" s="155" t="s">
        <v>146</v>
      </c>
      <c r="C20" s="147" t="s">
        <v>160</v>
      </c>
      <c r="D20" s="148" t="s">
        <v>161</v>
      </c>
      <c r="E20" s="149">
        <v>12.936</v>
      </c>
      <c r="F20" s="150" t="s">
        <v>162</v>
      </c>
      <c r="G20" s="151"/>
      <c r="H20" s="151">
        <f>ROUND(E20*G20,2)</f>
        <v>0</v>
      </c>
      <c r="I20" s="151"/>
      <c r="J20" s="151">
        <f>ROUND(E20*G20,2)</f>
        <v>0</v>
      </c>
      <c r="K20" s="152"/>
      <c r="L20" s="152">
        <f>E20*K20</f>
        <v>0</v>
      </c>
      <c r="M20" s="149"/>
      <c r="N20" s="149">
        <f>E20*M20</f>
        <v>0</v>
      </c>
      <c r="O20" s="150">
        <v>20</v>
      </c>
      <c r="P20" s="150" t="s">
        <v>155</v>
      </c>
      <c r="Q20" s="149"/>
      <c r="R20" s="149"/>
      <c r="S20" s="149"/>
      <c r="T20" s="153"/>
      <c r="U20" s="153"/>
      <c r="V20" s="153" t="s">
        <v>106</v>
      </c>
      <c r="W20" s="154">
        <v>25.405999999999999</v>
      </c>
      <c r="X20" s="147" t="s">
        <v>163</v>
      </c>
      <c r="Y20" s="147" t="s">
        <v>160</v>
      </c>
      <c r="Z20" s="150" t="s">
        <v>164</v>
      </c>
      <c r="AA20" s="150"/>
      <c r="AB20" s="150">
        <v>1</v>
      </c>
      <c r="AC20" s="150"/>
      <c r="AD20" s="150"/>
      <c r="AE20" s="150"/>
      <c r="AF20" s="150"/>
      <c r="AG20" s="150"/>
      <c r="AH20" s="150"/>
      <c r="AJ20" s="86" t="s">
        <v>144</v>
      </c>
      <c r="AK20" s="86" t="s">
        <v>145</v>
      </c>
    </row>
    <row r="21" spans="1:37">
      <c r="A21" s="145"/>
      <c r="B21" s="155"/>
      <c r="C21" s="147"/>
      <c r="D21" s="156" t="s">
        <v>165</v>
      </c>
      <c r="E21" s="157"/>
      <c r="F21" s="158"/>
      <c r="G21" s="159"/>
      <c r="H21" s="159"/>
      <c r="I21" s="159"/>
      <c r="J21" s="159"/>
      <c r="K21" s="160"/>
      <c r="L21" s="160"/>
      <c r="M21" s="157"/>
      <c r="N21" s="157"/>
      <c r="O21" s="158"/>
      <c r="P21" s="158"/>
      <c r="Q21" s="157"/>
      <c r="R21" s="157"/>
      <c r="S21" s="157"/>
      <c r="T21" s="161"/>
      <c r="U21" s="161"/>
      <c r="V21" s="161" t="s">
        <v>0</v>
      </c>
      <c r="W21" s="162"/>
      <c r="X21" s="158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</row>
    <row r="22" spans="1:37">
      <c r="A22" s="145"/>
      <c r="B22" s="155"/>
      <c r="C22" s="147"/>
      <c r="D22" s="156" t="s">
        <v>166</v>
      </c>
      <c r="E22" s="157"/>
      <c r="F22" s="158"/>
      <c r="G22" s="159"/>
      <c r="H22" s="159"/>
      <c r="I22" s="159"/>
      <c r="J22" s="159"/>
      <c r="K22" s="160"/>
      <c r="L22" s="160"/>
      <c r="M22" s="157"/>
      <c r="N22" s="157"/>
      <c r="O22" s="158"/>
      <c r="P22" s="158"/>
      <c r="Q22" s="157"/>
      <c r="R22" s="157"/>
      <c r="S22" s="157"/>
      <c r="T22" s="161"/>
      <c r="U22" s="161"/>
      <c r="V22" s="161" t="s">
        <v>0</v>
      </c>
      <c r="W22" s="162"/>
      <c r="X22" s="158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</row>
    <row r="23" spans="1:37">
      <c r="A23" s="145"/>
      <c r="B23" s="155"/>
      <c r="C23" s="147"/>
      <c r="D23" s="156" t="s">
        <v>167</v>
      </c>
      <c r="E23" s="157"/>
      <c r="F23" s="158"/>
      <c r="G23" s="159"/>
      <c r="H23" s="159"/>
      <c r="I23" s="159"/>
      <c r="J23" s="159"/>
      <c r="K23" s="160"/>
      <c r="L23" s="160"/>
      <c r="M23" s="157"/>
      <c r="N23" s="157"/>
      <c r="O23" s="158"/>
      <c r="P23" s="158"/>
      <c r="Q23" s="157"/>
      <c r="R23" s="157"/>
      <c r="S23" s="157"/>
      <c r="T23" s="161"/>
      <c r="U23" s="161"/>
      <c r="V23" s="161" t="s">
        <v>0</v>
      </c>
      <c r="W23" s="162"/>
      <c r="X23" s="158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</row>
    <row r="24" spans="1:37">
      <c r="A24" s="145"/>
      <c r="B24" s="155"/>
      <c r="C24" s="147"/>
      <c r="D24" s="156" t="s">
        <v>168</v>
      </c>
      <c r="E24" s="157"/>
      <c r="F24" s="158"/>
      <c r="G24" s="159"/>
      <c r="H24" s="159"/>
      <c r="I24" s="159"/>
      <c r="J24" s="159"/>
      <c r="K24" s="160"/>
      <c r="L24" s="160"/>
      <c r="M24" s="157"/>
      <c r="N24" s="157"/>
      <c r="O24" s="158"/>
      <c r="P24" s="158"/>
      <c r="Q24" s="157"/>
      <c r="R24" s="157"/>
      <c r="S24" s="157"/>
      <c r="T24" s="161"/>
      <c r="U24" s="161"/>
      <c r="V24" s="161" t="s">
        <v>0</v>
      </c>
      <c r="W24" s="162"/>
      <c r="X24" s="158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</row>
    <row r="25" spans="1:37">
      <c r="A25" s="145">
        <v>5</v>
      </c>
      <c r="B25" s="155" t="s">
        <v>146</v>
      </c>
      <c r="C25" s="147" t="s">
        <v>169</v>
      </c>
      <c r="D25" s="148" t="s">
        <v>170</v>
      </c>
      <c r="E25" s="149">
        <v>3.3029999999999999</v>
      </c>
      <c r="F25" s="150" t="s">
        <v>162</v>
      </c>
      <c r="G25" s="151"/>
      <c r="H25" s="151">
        <f>ROUND(E25*G25,2)</f>
        <v>0</v>
      </c>
      <c r="I25" s="151"/>
      <c r="J25" s="151">
        <f>ROUND(E25*G25,2)</f>
        <v>0</v>
      </c>
      <c r="K25" s="152"/>
      <c r="L25" s="152">
        <f>E25*K25</f>
        <v>0</v>
      </c>
      <c r="M25" s="149"/>
      <c r="N25" s="149">
        <f>E25*M25</f>
        <v>0</v>
      </c>
      <c r="O25" s="150">
        <v>20</v>
      </c>
      <c r="P25" s="150" t="s">
        <v>155</v>
      </c>
      <c r="Q25" s="149"/>
      <c r="R25" s="149"/>
      <c r="S25" s="149"/>
      <c r="T25" s="153"/>
      <c r="U25" s="153"/>
      <c r="V25" s="153" t="s">
        <v>106</v>
      </c>
      <c r="W25" s="154">
        <v>10.298999999999999</v>
      </c>
      <c r="X25" s="147" t="s">
        <v>171</v>
      </c>
      <c r="Y25" s="147" t="s">
        <v>169</v>
      </c>
      <c r="Z25" s="150" t="s">
        <v>164</v>
      </c>
      <c r="AA25" s="150"/>
      <c r="AB25" s="150">
        <v>1</v>
      </c>
      <c r="AC25" s="150"/>
      <c r="AD25" s="150"/>
      <c r="AE25" s="150"/>
      <c r="AF25" s="150"/>
      <c r="AG25" s="150"/>
      <c r="AH25" s="150"/>
      <c r="AJ25" s="86" t="s">
        <v>144</v>
      </c>
      <c r="AK25" s="86" t="s">
        <v>145</v>
      </c>
    </row>
    <row r="26" spans="1:37">
      <c r="A26" s="145"/>
      <c r="B26" s="155"/>
      <c r="C26" s="147"/>
      <c r="D26" s="156" t="s">
        <v>172</v>
      </c>
      <c r="E26" s="157"/>
      <c r="F26" s="158"/>
      <c r="G26" s="159"/>
      <c r="H26" s="159"/>
      <c r="I26" s="159"/>
      <c r="J26" s="159"/>
      <c r="K26" s="160"/>
      <c r="L26" s="160"/>
      <c r="M26" s="157"/>
      <c r="N26" s="157"/>
      <c r="O26" s="158"/>
      <c r="P26" s="158"/>
      <c r="Q26" s="157"/>
      <c r="R26" s="157"/>
      <c r="S26" s="157"/>
      <c r="T26" s="161"/>
      <c r="U26" s="161"/>
      <c r="V26" s="161" t="s">
        <v>0</v>
      </c>
      <c r="W26" s="162"/>
      <c r="X26" s="158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</row>
    <row r="27" spans="1:37">
      <c r="A27" s="145"/>
      <c r="B27" s="155"/>
      <c r="C27" s="147"/>
      <c r="D27" s="156" t="s">
        <v>173</v>
      </c>
      <c r="E27" s="157"/>
      <c r="F27" s="158"/>
      <c r="G27" s="159"/>
      <c r="H27" s="159"/>
      <c r="I27" s="159"/>
      <c r="J27" s="159"/>
      <c r="K27" s="160"/>
      <c r="L27" s="160"/>
      <c r="M27" s="157"/>
      <c r="N27" s="157"/>
      <c r="O27" s="158"/>
      <c r="P27" s="158"/>
      <c r="Q27" s="157"/>
      <c r="R27" s="157"/>
      <c r="S27" s="157"/>
      <c r="T27" s="161"/>
      <c r="U27" s="161"/>
      <c r="V27" s="161" t="s">
        <v>0</v>
      </c>
      <c r="W27" s="162"/>
      <c r="X27" s="158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</row>
    <row r="28" spans="1:37">
      <c r="A28" s="145">
        <v>6</v>
      </c>
      <c r="B28" s="155" t="s">
        <v>146</v>
      </c>
      <c r="C28" s="147" t="s">
        <v>174</v>
      </c>
      <c r="D28" s="148" t="s">
        <v>175</v>
      </c>
      <c r="E28" s="149">
        <v>20.864000000000001</v>
      </c>
      <c r="F28" s="150" t="s">
        <v>162</v>
      </c>
      <c r="G28" s="151"/>
      <c r="H28" s="151">
        <f>ROUND(E28*G28,2)</f>
        <v>0</v>
      </c>
      <c r="I28" s="151"/>
      <c r="J28" s="151">
        <f>ROUND(E28*G28,2)</f>
        <v>0</v>
      </c>
      <c r="K28" s="152"/>
      <c r="L28" s="152">
        <f>E28*K28</f>
        <v>0</v>
      </c>
      <c r="M28" s="149"/>
      <c r="N28" s="149">
        <f>E28*M28</f>
        <v>0</v>
      </c>
      <c r="O28" s="150">
        <v>20</v>
      </c>
      <c r="P28" s="150" t="s">
        <v>155</v>
      </c>
      <c r="Q28" s="149"/>
      <c r="R28" s="149"/>
      <c r="S28" s="149"/>
      <c r="T28" s="153"/>
      <c r="U28" s="153"/>
      <c r="V28" s="153" t="s">
        <v>106</v>
      </c>
      <c r="W28" s="154">
        <v>1.69</v>
      </c>
      <c r="X28" s="147" t="s">
        <v>176</v>
      </c>
      <c r="Y28" s="147" t="s">
        <v>174</v>
      </c>
      <c r="Z28" s="150" t="s">
        <v>177</v>
      </c>
      <c r="AA28" s="150"/>
      <c r="AB28" s="150">
        <v>1</v>
      </c>
      <c r="AC28" s="150"/>
      <c r="AD28" s="150"/>
      <c r="AE28" s="150"/>
      <c r="AF28" s="150"/>
      <c r="AG28" s="150"/>
      <c r="AH28" s="150"/>
      <c r="AJ28" s="86" t="s">
        <v>144</v>
      </c>
      <c r="AK28" s="86" t="s">
        <v>145</v>
      </c>
    </row>
    <row r="29" spans="1:37">
      <c r="A29" s="145">
        <v>7</v>
      </c>
      <c r="B29" s="155" t="s">
        <v>146</v>
      </c>
      <c r="C29" s="147" t="s">
        <v>178</v>
      </c>
      <c r="D29" s="148" t="s">
        <v>179</v>
      </c>
      <c r="E29" s="149">
        <v>20.864000000000001</v>
      </c>
      <c r="F29" s="150" t="s">
        <v>162</v>
      </c>
      <c r="G29" s="151"/>
      <c r="H29" s="151">
        <f>ROUND(E29*G29,2)</f>
        <v>0</v>
      </c>
      <c r="I29" s="151"/>
      <c r="J29" s="151">
        <f>ROUND(E29*G29,2)</f>
        <v>0</v>
      </c>
      <c r="K29" s="152"/>
      <c r="L29" s="152">
        <f>E29*K29</f>
        <v>0</v>
      </c>
      <c r="M29" s="149"/>
      <c r="N29" s="149">
        <f>E29*M29</f>
        <v>0</v>
      </c>
      <c r="O29" s="150">
        <v>20</v>
      </c>
      <c r="P29" s="150" t="s">
        <v>155</v>
      </c>
      <c r="Q29" s="149"/>
      <c r="R29" s="149"/>
      <c r="S29" s="149"/>
      <c r="T29" s="153"/>
      <c r="U29" s="153"/>
      <c r="V29" s="153" t="s">
        <v>106</v>
      </c>
      <c r="W29" s="154">
        <v>12.518000000000001</v>
      </c>
      <c r="X29" s="147" t="s">
        <v>180</v>
      </c>
      <c r="Y29" s="147" t="s">
        <v>178</v>
      </c>
      <c r="Z29" s="150" t="s">
        <v>164</v>
      </c>
      <c r="AA29" s="150"/>
      <c r="AB29" s="150">
        <v>1</v>
      </c>
      <c r="AC29" s="150"/>
      <c r="AD29" s="150"/>
      <c r="AE29" s="150"/>
      <c r="AF29" s="150"/>
      <c r="AG29" s="150"/>
      <c r="AH29" s="150"/>
      <c r="AJ29" s="86" t="s">
        <v>144</v>
      </c>
      <c r="AK29" s="86" t="s">
        <v>145</v>
      </c>
    </row>
    <row r="30" spans="1:37">
      <c r="A30" s="145"/>
      <c r="B30" s="155"/>
      <c r="C30" s="147"/>
      <c r="D30" s="156" t="s">
        <v>181</v>
      </c>
      <c r="E30" s="157"/>
      <c r="F30" s="158"/>
      <c r="G30" s="159"/>
      <c r="H30" s="159"/>
      <c r="I30" s="159"/>
      <c r="J30" s="159"/>
      <c r="K30" s="160"/>
      <c r="L30" s="160"/>
      <c r="M30" s="157"/>
      <c r="N30" s="157"/>
      <c r="O30" s="158"/>
      <c r="P30" s="158"/>
      <c r="Q30" s="157"/>
      <c r="R30" s="157"/>
      <c r="S30" s="157"/>
      <c r="T30" s="161"/>
      <c r="U30" s="161"/>
      <c r="V30" s="161" t="s">
        <v>0</v>
      </c>
      <c r="W30" s="162"/>
      <c r="X30" s="158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</row>
    <row r="31" spans="1:37">
      <c r="A31" s="145"/>
      <c r="B31" s="155"/>
      <c r="C31" s="147"/>
      <c r="D31" s="156" t="s">
        <v>182</v>
      </c>
      <c r="E31" s="157"/>
      <c r="F31" s="158"/>
      <c r="G31" s="159"/>
      <c r="H31" s="159"/>
      <c r="I31" s="159"/>
      <c r="J31" s="159"/>
      <c r="K31" s="160"/>
      <c r="L31" s="160"/>
      <c r="M31" s="157"/>
      <c r="N31" s="157"/>
      <c r="O31" s="158"/>
      <c r="P31" s="158"/>
      <c r="Q31" s="157"/>
      <c r="R31" s="157"/>
      <c r="S31" s="157"/>
      <c r="T31" s="161"/>
      <c r="U31" s="161"/>
      <c r="V31" s="161" t="s">
        <v>0</v>
      </c>
      <c r="W31" s="162"/>
      <c r="X31" s="158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</row>
    <row r="32" spans="1:37">
      <c r="A32" s="145"/>
      <c r="B32" s="155"/>
      <c r="C32" s="147"/>
      <c r="D32" s="156" t="s">
        <v>183</v>
      </c>
      <c r="E32" s="157"/>
      <c r="F32" s="158"/>
      <c r="G32" s="159"/>
      <c r="H32" s="159"/>
      <c r="I32" s="159"/>
      <c r="J32" s="159"/>
      <c r="K32" s="160"/>
      <c r="L32" s="160"/>
      <c r="M32" s="157"/>
      <c r="N32" s="157"/>
      <c r="O32" s="158"/>
      <c r="P32" s="158"/>
      <c r="Q32" s="157"/>
      <c r="R32" s="157"/>
      <c r="S32" s="157"/>
      <c r="T32" s="161"/>
      <c r="U32" s="161"/>
      <c r="V32" s="161" t="s">
        <v>0</v>
      </c>
      <c r="W32" s="162"/>
      <c r="X32" s="158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</row>
    <row r="33" spans="1:37">
      <c r="A33" s="145">
        <v>8</v>
      </c>
      <c r="B33" s="155" t="s">
        <v>184</v>
      </c>
      <c r="C33" s="147" t="s">
        <v>185</v>
      </c>
      <c r="D33" s="148" t="s">
        <v>186</v>
      </c>
      <c r="E33" s="149">
        <v>12.936</v>
      </c>
      <c r="F33" s="150" t="s">
        <v>162</v>
      </c>
      <c r="G33" s="151"/>
      <c r="H33" s="151">
        <f>ROUND(E33*G33,2)</f>
        <v>0</v>
      </c>
      <c r="I33" s="151"/>
      <c r="J33" s="151">
        <f>ROUND(E33*G33,2)</f>
        <v>0</v>
      </c>
      <c r="K33" s="152"/>
      <c r="L33" s="152">
        <f>E33*K33</f>
        <v>0</v>
      </c>
      <c r="M33" s="149"/>
      <c r="N33" s="149">
        <f>E33*M33</f>
        <v>0</v>
      </c>
      <c r="O33" s="150">
        <v>20</v>
      </c>
      <c r="P33" s="150" t="s">
        <v>155</v>
      </c>
      <c r="Q33" s="149"/>
      <c r="R33" s="149"/>
      <c r="S33" s="149"/>
      <c r="T33" s="153"/>
      <c r="U33" s="153"/>
      <c r="V33" s="153" t="s">
        <v>106</v>
      </c>
      <c r="W33" s="154">
        <v>14.747</v>
      </c>
      <c r="X33" s="147" t="s">
        <v>187</v>
      </c>
      <c r="Y33" s="147" t="s">
        <v>185</v>
      </c>
      <c r="Z33" s="150" t="s">
        <v>164</v>
      </c>
      <c r="AA33" s="150"/>
      <c r="AB33" s="150">
        <v>1</v>
      </c>
      <c r="AC33" s="150"/>
      <c r="AD33" s="150"/>
      <c r="AE33" s="150"/>
      <c r="AF33" s="150"/>
      <c r="AG33" s="150"/>
      <c r="AH33" s="150"/>
      <c r="AJ33" s="86" t="s">
        <v>144</v>
      </c>
      <c r="AK33" s="86" t="s">
        <v>145</v>
      </c>
    </row>
    <row r="34" spans="1:37">
      <c r="A34" s="145"/>
      <c r="B34" s="155"/>
      <c r="C34" s="147"/>
      <c r="D34" s="156" t="s">
        <v>188</v>
      </c>
      <c r="E34" s="157"/>
      <c r="F34" s="158"/>
      <c r="G34" s="159"/>
      <c r="H34" s="159"/>
      <c r="I34" s="159"/>
      <c r="J34" s="159"/>
      <c r="K34" s="160"/>
      <c r="L34" s="160"/>
      <c r="M34" s="157"/>
      <c r="N34" s="157"/>
      <c r="O34" s="158"/>
      <c r="P34" s="158"/>
      <c r="Q34" s="157"/>
      <c r="R34" s="157"/>
      <c r="S34" s="157"/>
      <c r="T34" s="161"/>
      <c r="U34" s="161"/>
      <c r="V34" s="161" t="s">
        <v>0</v>
      </c>
      <c r="W34" s="162"/>
      <c r="X34" s="158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</row>
    <row r="35" spans="1:37">
      <c r="A35" s="145"/>
      <c r="B35" s="155"/>
      <c r="C35" s="147"/>
      <c r="D35" s="156" t="s">
        <v>189</v>
      </c>
      <c r="E35" s="157"/>
      <c r="F35" s="158"/>
      <c r="G35" s="159"/>
      <c r="H35" s="159"/>
      <c r="I35" s="159"/>
      <c r="J35" s="159"/>
      <c r="K35" s="160"/>
      <c r="L35" s="160"/>
      <c r="M35" s="157"/>
      <c r="N35" s="157"/>
      <c r="O35" s="158"/>
      <c r="P35" s="158"/>
      <c r="Q35" s="157"/>
      <c r="R35" s="157"/>
      <c r="S35" s="157"/>
      <c r="T35" s="161"/>
      <c r="U35" s="161"/>
      <c r="V35" s="161" t="s">
        <v>0</v>
      </c>
      <c r="W35" s="162"/>
      <c r="X35" s="158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</row>
    <row r="36" spans="1:37">
      <c r="A36" s="145">
        <v>9</v>
      </c>
      <c r="B36" s="155" t="s">
        <v>146</v>
      </c>
      <c r="C36" s="147" t="s">
        <v>190</v>
      </c>
      <c r="D36" s="148" t="s">
        <v>191</v>
      </c>
      <c r="E36" s="149">
        <v>268</v>
      </c>
      <c r="F36" s="150" t="s">
        <v>140</v>
      </c>
      <c r="G36" s="151"/>
      <c r="H36" s="151">
        <f>ROUND(E36*G36,2)</f>
        <v>0</v>
      </c>
      <c r="I36" s="151"/>
      <c r="J36" s="151">
        <f>ROUND(E36*G36,2)</f>
        <v>0</v>
      </c>
      <c r="K36" s="152"/>
      <c r="L36" s="152">
        <f>E36*K36</f>
        <v>0</v>
      </c>
      <c r="M36" s="149"/>
      <c r="N36" s="149">
        <f>E36*M36</f>
        <v>0</v>
      </c>
      <c r="O36" s="150">
        <v>20</v>
      </c>
      <c r="P36" s="150" t="s">
        <v>155</v>
      </c>
      <c r="Q36" s="149"/>
      <c r="R36" s="149"/>
      <c r="S36" s="149"/>
      <c r="T36" s="153"/>
      <c r="U36" s="153"/>
      <c r="V36" s="153" t="s">
        <v>106</v>
      </c>
      <c r="W36" s="154">
        <v>3.2160000000000002</v>
      </c>
      <c r="X36" s="147" t="s">
        <v>192</v>
      </c>
      <c r="Y36" s="147" t="s">
        <v>190</v>
      </c>
      <c r="Z36" s="150" t="s">
        <v>164</v>
      </c>
      <c r="AA36" s="150"/>
      <c r="AB36" s="150">
        <v>7</v>
      </c>
      <c r="AC36" s="150"/>
      <c r="AD36" s="150"/>
      <c r="AE36" s="150"/>
      <c r="AF36" s="150"/>
      <c r="AG36" s="150"/>
      <c r="AH36" s="150"/>
      <c r="AJ36" s="86" t="s">
        <v>144</v>
      </c>
      <c r="AK36" s="86" t="s">
        <v>145</v>
      </c>
    </row>
    <row r="37" spans="1:37">
      <c r="A37" s="145"/>
      <c r="B37" s="155"/>
      <c r="C37" s="147"/>
      <c r="D37" s="156" t="s">
        <v>193</v>
      </c>
      <c r="E37" s="157"/>
      <c r="F37" s="158"/>
      <c r="G37" s="159"/>
      <c r="H37" s="159"/>
      <c r="I37" s="159"/>
      <c r="J37" s="159"/>
      <c r="K37" s="160"/>
      <c r="L37" s="160"/>
      <c r="M37" s="157"/>
      <c r="N37" s="157"/>
      <c r="O37" s="158"/>
      <c r="P37" s="158"/>
      <c r="Q37" s="157"/>
      <c r="R37" s="157"/>
      <c r="S37" s="157"/>
      <c r="T37" s="161"/>
      <c r="U37" s="161"/>
      <c r="V37" s="161" t="s">
        <v>0</v>
      </c>
      <c r="W37" s="162"/>
      <c r="X37" s="158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</row>
    <row r="38" spans="1:37">
      <c r="A38" s="145"/>
      <c r="B38" s="155"/>
      <c r="C38" s="147"/>
      <c r="D38" s="156" t="s">
        <v>194</v>
      </c>
      <c r="E38" s="157"/>
      <c r="F38" s="158"/>
      <c r="G38" s="159"/>
      <c r="H38" s="159"/>
      <c r="I38" s="159"/>
      <c r="J38" s="159"/>
      <c r="K38" s="160"/>
      <c r="L38" s="160"/>
      <c r="M38" s="157"/>
      <c r="N38" s="157"/>
      <c r="O38" s="158"/>
      <c r="P38" s="158"/>
      <c r="Q38" s="157"/>
      <c r="R38" s="157"/>
      <c r="S38" s="157"/>
      <c r="T38" s="161"/>
      <c r="U38" s="161"/>
      <c r="V38" s="161" t="s">
        <v>0</v>
      </c>
      <c r="W38" s="162"/>
      <c r="X38" s="158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</row>
    <row r="39" spans="1:37">
      <c r="A39" s="145"/>
      <c r="B39" s="155"/>
      <c r="C39" s="147"/>
      <c r="D39" s="156" t="s">
        <v>195</v>
      </c>
      <c r="E39" s="157"/>
      <c r="F39" s="158"/>
      <c r="G39" s="159"/>
      <c r="H39" s="159"/>
      <c r="I39" s="159"/>
      <c r="J39" s="159"/>
      <c r="K39" s="160"/>
      <c r="L39" s="160"/>
      <c r="M39" s="157"/>
      <c r="N39" s="157"/>
      <c r="O39" s="158"/>
      <c r="P39" s="158"/>
      <c r="Q39" s="157"/>
      <c r="R39" s="157"/>
      <c r="S39" s="157"/>
      <c r="T39" s="161"/>
      <c r="U39" s="161"/>
      <c r="V39" s="161" t="s">
        <v>0</v>
      </c>
      <c r="W39" s="162"/>
      <c r="X39" s="158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</row>
    <row r="40" spans="1:37">
      <c r="A40" s="145"/>
      <c r="B40" s="155"/>
      <c r="C40" s="147"/>
      <c r="D40" s="156" t="s">
        <v>196</v>
      </c>
      <c r="E40" s="157"/>
      <c r="F40" s="158"/>
      <c r="G40" s="159"/>
      <c r="H40" s="159"/>
      <c r="I40" s="159"/>
      <c r="J40" s="159"/>
      <c r="K40" s="160"/>
      <c r="L40" s="160"/>
      <c r="M40" s="157"/>
      <c r="N40" s="157"/>
      <c r="O40" s="158"/>
      <c r="P40" s="158"/>
      <c r="Q40" s="157"/>
      <c r="R40" s="157"/>
      <c r="S40" s="157"/>
      <c r="T40" s="161"/>
      <c r="U40" s="161"/>
      <c r="V40" s="161" t="s">
        <v>0</v>
      </c>
      <c r="W40" s="162"/>
      <c r="X40" s="158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</row>
    <row r="41" spans="1:37" ht="25.5">
      <c r="A41" s="145">
        <v>10</v>
      </c>
      <c r="B41" s="155" t="s">
        <v>146</v>
      </c>
      <c r="C41" s="147" t="s">
        <v>197</v>
      </c>
      <c r="D41" s="148" t="s">
        <v>198</v>
      </c>
      <c r="E41" s="149">
        <v>854.88</v>
      </c>
      <c r="F41" s="150" t="s">
        <v>140</v>
      </c>
      <c r="G41" s="151"/>
      <c r="H41" s="151">
        <f>ROUND(E41*G41,2)</f>
        <v>0</v>
      </c>
      <c r="I41" s="151"/>
      <c r="J41" s="151">
        <f>ROUND(E41*G41,2)</f>
        <v>0</v>
      </c>
      <c r="K41" s="152"/>
      <c r="L41" s="152">
        <f>E41*K41</f>
        <v>0</v>
      </c>
      <c r="M41" s="149"/>
      <c r="N41" s="149">
        <f>E41*M41</f>
        <v>0</v>
      </c>
      <c r="O41" s="150">
        <v>20</v>
      </c>
      <c r="P41" s="150" t="s">
        <v>155</v>
      </c>
      <c r="Q41" s="149"/>
      <c r="R41" s="149"/>
      <c r="S41" s="149"/>
      <c r="T41" s="153"/>
      <c r="U41" s="153"/>
      <c r="V41" s="153" t="s">
        <v>106</v>
      </c>
      <c r="W41" s="154">
        <v>14.532999999999999</v>
      </c>
      <c r="X41" s="147" t="s">
        <v>199</v>
      </c>
      <c r="Y41" s="147" t="s">
        <v>197</v>
      </c>
      <c r="Z41" s="150" t="s">
        <v>164</v>
      </c>
      <c r="AA41" s="150"/>
      <c r="AB41" s="150">
        <v>7</v>
      </c>
      <c r="AC41" s="150"/>
      <c r="AD41" s="150"/>
      <c r="AE41" s="150"/>
      <c r="AF41" s="150"/>
      <c r="AG41" s="150"/>
      <c r="AH41" s="150"/>
      <c r="AJ41" s="86" t="s">
        <v>144</v>
      </c>
      <c r="AK41" s="86" t="s">
        <v>145</v>
      </c>
    </row>
    <row r="42" spans="1:37">
      <c r="A42" s="145"/>
      <c r="B42" s="155"/>
      <c r="C42" s="147"/>
      <c r="D42" s="156" t="s">
        <v>200</v>
      </c>
      <c r="E42" s="157"/>
      <c r="F42" s="158"/>
      <c r="G42" s="159"/>
      <c r="H42" s="159"/>
      <c r="I42" s="159"/>
      <c r="J42" s="159"/>
      <c r="K42" s="160"/>
      <c r="L42" s="160"/>
      <c r="M42" s="157"/>
      <c r="N42" s="157"/>
      <c r="O42" s="158"/>
      <c r="P42" s="158"/>
      <c r="Q42" s="157"/>
      <c r="R42" s="157"/>
      <c r="S42" s="157"/>
      <c r="T42" s="161"/>
      <c r="U42" s="161"/>
      <c r="V42" s="161" t="s">
        <v>0</v>
      </c>
      <c r="W42" s="162"/>
      <c r="X42" s="158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</row>
    <row r="43" spans="1:37">
      <c r="A43" s="145"/>
      <c r="B43" s="155"/>
      <c r="C43" s="147"/>
      <c r="D43" s="156" t="s">
        <v>201</v>
      </c>
      <c r="E43" s="157"/>
      <c r="F43" s="158"/>
      <c r="G43" s="159"/>
      <c r="H43" s="159"/>
      <c r="I43" s="159"/>
      <c r="J43" s="159"/>
      <c r="K43" s="160"/>
      <c r="L43" s="160"/>
      <c r="M43" s="157"/>
      <c r="N43" s="157"/>
      <c r="O43" s="158"/>
      <c r="P43" s="158"/>
      <c r="Q43" s="157"/>
      <c r="R43" s="157"/>
      <c r="S43" s="157"/>
      <c r="T43" s="161"/>
      <c r="U43" s="161"/>
      <c r="V43" s="161" t="s">
        <v>0</v>
      </c>
      <c r="W43" s="162"/>
      <c r="X43" s="158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</row>
    <row r="44" spans="1:37">
      <c r="A44" s="145"/>
      <c r="B44" s="155"/>
      <c r="C44" s="147"/>
      <c r="D44" s="156" t="s">
        <v>202</v>
      </c>
      <c r="E44" s="157"/>
      <c r="F44" s="158"/>
      <c r="G44" s="159"/>
      <c r="H44" s="159"/>
      <c r="I44" s="159"/>
      <c r="J44" s="159"/>
      <c r="K44" s="160"/>
      <c r="L44" s="160"/>
      <c r="M44" s="157"/>
      <c r="N44" s="157"/>
      <c r="O44" s="158"/>
      <c r="P44" s="158"/>
      <c r="Q44" s="157"/>
      <c r="R44" s="157"/>
      <c r="S44" s="157"/>
      <c r="T44" s="161"/>
      <c r="U44" s="161"/>
      <c r="V44" s="161" t="s">
        <v>0</v>
      </c>
      <c r="W44" s="162"/>
      <c r="X44" s="158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</row>
    <row r="45" spans="1:37">
      <c r="A45" s="145"/>
      <c r="B45" s="155"/>
      <c r="C45" s="147"/>
      <c r="D45" s="156" t="s">
        <v>203</v>
      </c>
      <c r="E45" s="157"/>
      <c r="F45" s="158"/>
      <c r="G45" s="159"/>
      <c r="H45" s="159"/>
      <c r="I45" s="159"/>
      <c r="J45" s="159"/>
      <c r="K45" s="160"/>
      <c r="L45" s="160"/>
      <c r="M45" s="157"/>
      <c r="N45" s="157"/>
      <c r="O45" s="158"/>
      <c r="P45" s="158"/>
      <c r="Q45" s="157"/>
      <c r="R45" s="157"/>
      <c r="S45" s="157"/>
      <c r="T45" s="161"/>
      <c r="U45" s="161"/>
      <c r="V45" s="161" t="s">
        <v>0</v>
      </c>
      <c r="W45" s="162"/>
      <c r="X45" s="158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</row>
    <row r="46" spans="1:37">
      <c r="A46" s="145"/>
      <c r="B46" s="155"/>
      <c r="C46" s="147"/>
      <c r="D46" s="156" t="s">
        <v>204</v>
      </c>
      <c r="E46" s="157"/>
      <c r="F46" s="158"/>
      <c r="G46" s="159"/>
      <c r="H46" s="159"/>
      <c r="I46" s="159"/>
      <c r="J46" s="159"/>
      <c r="K46" s="160"/>
      <c r="L46" s="160"/>
      <c r="M46" s="157"/>
      <c r="N46" s="157"/>
      <c r="O46" s="158"/>
      <c r="P46" s="158"/>
      <c r="Q46" s="157"/>
      <c r="R46" s="157"/>
      <c r="S46" s="157"/>
      <c r="T46" s="161"/>
      <c r="U46" s="161"/>
      <c r="V46" s="161" t="s">
        <v>0</v>
      </c>
      <c r="W46" s="162"/>
      <c r="X46" s="158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</row>
    <row r="47" spans="1:37">
      <c r="A47" s="145"/>
      <c r="B47" s="155"/>
      <c r="C47" s="147"/>
      <c r="D47" s="156" t="s">
        <v>205</v>
      </c>
      <c r="E47" s="157"/>
      <c r="F47" s="158"/>
      <c r="G47" s="159"/>
      <c r="H47" s="159"/>
      <c r="I47" s="159"/>
      <c r="J47" s="159"/>
      <c r="K47" s="160"/>
      <c r="L47" s="160"/>
      <c r="M47" s="157"/>
      <c r="N47" s="157"/>
      <c r="O47" s="158"/>
      <c r="P47" s="158"/>
      <c r="Q47" s="157"/>
      <c r="R47" s="157"/>
      <c r="S47" s="157"/>
      <c r="T47" s="161"/>
      <c r="U47" s="161"/>
      <c r="V47" s="161" t="s">
        <v>0</v>
      </c>
      <c r="W47" s="162"/>
      <c r="X47" s="158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</row>
    <row r="48" spans="1:37">
      <c r="A48" s="145"/>
      <c r="B48" s="155"/>
      <c r="C48" s="147"/>
      <c r="D48" s="156" t="s">
        <v>206</v>
      </c>
      <c r="E48" s="157"/>
      <c r="F48" s="158"/>
      <c r="G48" s="159"/>
      <c r="H48" s="159"/>
      <c r="I48" s="159"/>
      <c r="J48" s="159"/>
      <c r="K48" s="160"/>
      <c r="L48" s="160"/>
      <c r="M48" s="157"/>
      <c r="N48" s="157"/>
      <c r="O48" s="158"/>
      <c r="P48" s="158"/>
      <c r="Q48" s="157"/>
      <c r="R48" s="157"/>
      <c r="S48" s="157"/>
      <c r="T48" s="161"/>
      <c r="U48" s="161"/>
      <c r="V48" s="161" t="s">
        <v>0</v>
      </c>
      <c r="W48" s="162"/>
      <c r="X48" s="158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</row>
    <row r="49" spans="1:37">
      <c r="A49" s="145"/>
      <c r="B49" s="155"/>
      <c r="C49" s="147"/>
      <c r="D49" s="163" t="s">
        <v>207</v>
      </c>
      <c r="E49" s="164">
        <f>J49</f>
        <v>0</v>
      </c>
      <c r="F49" s="150"/>
      <c r="G49" s="151"/>
      <c r="H49" s="164">
        <f>SUM(H12:H48)</f>
        <v>0</v>
      </c>
      <c r="I49" s="164">
        <f>SUM(I12:I48)</f>
        <v>0</v>
      </c>
      <c r="J49" s="164">
        <f>SUM(J12:J48)</f>
        <v>0</v>
      </c>
      <c r="K49" s="152"/>
      <c r="L49" s="165">
        <f>SUM(L12:L48)</f>
        <v>4.4999999999999999E-4</v>
      </c>
      <c r="M49" s="149"/>
      <c r="N49" s="166">
        <f>SUM(N12:N48)</f>
        <v>18.769000000000002</v>
      </c>
      <c r="O49" s="150"/>
      <c r="P49" s="150"/>
      <c r="Q49" s="149"/>
      <c r="R49" s="149"/>
      <c r="S49" s="149"/>
      <c r="T49" s="153"/>
      <c r="U49" s="153"/>
      <c r="V49" s="153"/>
      <c r="W49" s="154">
        <f>SUM(W12:W48)</f>
        <v>101.735</v>
      </c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</row>
    <row r="50" spans="1:37">
      <c r="A50" s="145"/>
      <c r="B50" s="155"/>
      <c r="C50" s="147"/>
      <c r="D50" s="148"/>
      <c r="E50" s="149"/>
      <c r="F50" s="150"/>
      <c r="G50" s="151"/>
      <c r="H50" s="151"/>
      <c r="I50" s="151"/>
      <c r="J50" s="151"/>
      <c r="K50" s="152"/>
      <c r="L50" s="152"/>
      <c r="M50" s="149"/>
      <c r="N50" s="149"/>
      <c r="O50" s="150"/>
      <c r="P50" s="150"/>
      <c r="Q50" s="149"/>
      <c r="R50" s="149"/>
      <c r="S50" s="149"/>
      <c r="T50" s="153"/>
      <c r="U50" s="153"/>
      <c r="V50" s="153"/>
      <c r="W50" s="154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</row>
    <row r="51" spans="1:37">
      <c r="A51" s="145"/>
      <c r="B51" s="147" t="s">
        <v>208</v>
      </c>
      <c r="C51" s="147"/>
      <c r="D51" s="148"/>
      <c r="E51" s="149"/>
      <c r="F51" s="150"/>
      <c r="G51" s="151"/>
      <c r="H51" s="151"/>
      <c r="I51" s="151"/>
      <c r="J51" s="151"/>
      <c r="K51" s="152"/>
      <c r="L51" s="152"/>
      <c r="M51" s="149"/>
      <c r="N51" s="149"/>
      <c r="O51" s="150"/>
      <c r="P51" s="150"/>
      <c r="Q51" s="149"/>
      <c r="R51" s="149"/>
      <c r="S51" s="149"/>
      <c r="T51" s="153"/>
      <c r="U51" s="153"/>
      <c r="V51" s="153"/>
      <c r="W51" s="154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</row>
    <row r="52" spans="1:37" ht="25.5">
      <c r="A52" s="145">
        <v>11</v>
      </c>
      <c r="B52" s="155" t="s">
        <v>209</v>
      </c>
      <c r="C52" s="147" t="s">
        <v>210</v>
      </c>
      <c r="D52" s="148" t="s">
        <v>211</v>
      </c>
      <c r="E52" s="149">
        <v>65.28</v>
      </c>
      <c r="F52" s="150" t="s">
        <v>149</v>
      </c>
      <c r="G52" s="151"/>
      <c r="H52" s="151">
        <f>ROUND(E52*G52,2)</f>
        <v>0</v>
      </c>
      <c r="I52" s="151"/>
      <c r="J52" s="151">
        <f>ROUND(E52*G52,2)</f>
        <v>0</v>
      </c>
      <c r="K52" s="152">
        <v>1E-3</v>
      </c>
      <c r="L52" s="152">
        <f>E52*K52</f>
        <v>6.5280000000000005E-2</v>
      </c>
      <c r="M52" s="149"/>
      <c r="N52" s="149">
        <f>E52*M52</f>
        <v>0</v>
      </c>
      <c r="O52" s="150">
        <v>20</v>
      </c>
      <c r="P52" s="150" t="s">
        <v>155</v>
      </c>
      <c r="Q52" s="149"/>
      <c r="R52" s="149"/>
      <c r="S52" s="149"/>
      <c r="T52" s="153"/>
      <c r="U52" s="153"/>
      <c r="V52" s="153" t="s">
        <v>106</v>
      </c>
      <c r="W52" s="154">
        <v>66.39</v>
      </c>
      <c r="X52" s="147" t="s">
        <v>212</v>
      </c>
      <c r="Y52" s="147" t="s">
        <v>210</v>
      </c>
      <c r="Z52" s="150" t="s">
        <v>213</v>
      </c>
      <c r="AA52" s="150"/>
      <c r="AB52" s="150">
        <v>7</v>
      </c>
      <c r="AC52" s="150"/>
      <c r="AD52" s="150"/>
      <c r="AE52" s="150"/>
      <c r="AF52" s="150"/>
      <c r="AG52" s="150"/>
      <c r="AH52" s="150"/>
      <c r="AJ52" s="86" t="s">
        <v>144</v>
      </c>
      <c r="AK52" s="86" t="s">
        <v>145</v>
      </c>
    </row>
    <row r="53" spans="1:37">
      <c r="A53" s="145"/>
      <c r="B53" s="155"/>
      <c r="C53" s="147"/>
      <c r="D53" s="156" t="s">
        <v>214</v>
      </c>
      <c r="E53" s="157"/>
      <c r="F53" s="158"/>
      <c r="G53" s="159"/>
      <c r="H53" s="159"/>
      <c r="I53" s="159"/>
      <c r="J53" s="159"/>
      <c r="K53" s="160"/>
      <c r="L53" s="160"/>
      <c r="M53" s="157"/>
      <c r="N53" s="157"/>
      <c r="O53" s="158"/>
      <c r="P53" s="158"/>
      <c r="Q53" s="157"/>
      <c r="R53" s="157"/>
      <c r="S53" s="157"/>
      <c r="T53" s="161"/>
      <c r="U53" s="161"/>
      <c r="V53" s="161" t="s">
        <v>0</v>
      </c>
      <c r="W53" s="162"/>
      <c r="X53" s="158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</row>
    <row r="54" spans="1:37">
      <c r="A54" s="145"/>
      <c r="B54" s="155"/>
      <c r="C54" s="147"/>
      <c r="D54" s="156" t="s">
        <v>215</v>
      </c>
      <c r="E54" s="157"/>
      <c r="F54" s="158"/>
      <c r="G54" s="159"/>
      <c r="H54" s="159"/>
      <c r="I54" s="159"/>
      <c r="J54" s="159"/>
      <c r="K54" s="160"/>
      <c r="L54" s="160"/>
      <c r="M54" s="157"/>
      <c r="N54" s="157"/>
      <c r="O54" s="158"/>
      <c r="P54" s="158"/>
      <c r="Q54" s="157"/>
      <c r="R54" s="157"/>
      <c r="S54" s="157"/>
      <c r="T54" s="161"/>
      <c r="U54" s="161"/>
      <c r="V54" s="161" t="s">
        <v>0</v>
      </c>
      <c r="W54" s="162"/>
      <c r="X54" s="158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</row>
    <row r="55" spans="1:37" ht="25.5">
      <c r="A55" s="145">
        <v>12</v>
      </c>
      <c r="B55" s="155" t="s">
        <v>216</v>
      </c>
      <c r="C55" s="147" t="s">
        <v>217</v>
      </c>
      <c r="D55" s="148" t="s">
        <v>218</v>
      </c>
      <c r="E55" s="149">
        <v>0.21199999999999999</v>
      </c>
      <c r="F55" s="150" t="s">
        <v>162</v>
      </c>
      <c r="G55" s="151"/>
      <c r="H55" s="151">
        <f>ROUND(E55*G55,2)</f>
        <v>0</v>
      </c>
      <c r="I55" s="151"/>
      <c r="J55" s="151">
        <f>ROUND(E55*G55,2)</f>
        <v>0</v>
      </c>
      <c r="K55" s="152">
        <v>2.0606399999999998</v>
      </c>
      <c r="L55" s="152">
        <f>E55*K55</f>
        <v>0.43685567999999997</v>
      </c>
      <c r="M55" s="149"/>
      <c r="N55" s="149">
        <f>E55*M55</f>
        <v>0</v>
      </c>
      <c r="O55" s="150">
        <v>20</v>
      </c>
      <c r="P55" s="150" t="s">
        <v>155</v>
      </c>
      <c r="Q55" s="149"/>
      <c r="R55" s="149"/>
      <c r="S55" s="149"/>
      <c r="T55" s="153"/>
      <c r="U55" s="153"/>
      <c r="V55" s="153" t="s">
        <v>106</v>
      </c>
      <c r="W55" s="154">
        <v>0.219</v>
      </c>
      <c r="X55" s="147" t="s">
        <v>219</v>
      </c>
      <c r="Y55" s="147" t="s">
        <v>217</v>
      </c>
      <c r="Z55" s="150" t="s">
        <v>220</v>
      </c>
      <c r="AA55" s="150"/>
      <c r="AB55" s="150">
        <v>1</v>
      </c>
      <c r="AC55" s="150"/>
      <c r="AD55" s="150"/>
      <c r="AE55" s="150"/>
      <c r="AF55" s="150"/>
      <c r="AG55" s="150"/>
      <c r="AH55" s="150"/>
      <c r="AJ55" s="86" t="s">
        <v>144</v>
      </c>
      <c r="AK55" s="86" t="s">
        <v>145</v>
      </c>
    </row>
    <row r="56" spans="1:37">
      <c r="A56" s="145"/>
      <c r="B56" s="155"/>
      <c r="C56" s="147"/>
      <c r="D56" s="156" t="s">
        <v>221</v>
      </c>
      <c r="E56" s="157"/>
      <c r="F56" s="158"/>
      <c r="G56" s="159"/>
      <c r="H56" s="159"/>
      <c r="I56" s="159"/>
      <c r="J56" s="159"/>
      <c r="K56" s="160"/>
      <c r="L56" s="160"/>
      <c r="M56" s="157"/>
      <c r="N56" s="157"/>
      <c r="O56" s="158"/>
      <c r="P56" s="158"/>
      <c r="Q56" s="157"/>
      <c r="R56" s="157"/>
      <c r="S56" s="157"/>
      <c r="T56" s="161"/>
      <c r="U56" s="161"/>
      <c r="V56" s="161" t="s">
        <v>0</v>
      </c>
      <c r="W56" s="162"/>
      <c r="X56" s="158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</row>
    <row r="57" spans="1:37">
      <c r="A57" s="145"/>
      <c r="B57" s="155"/>
      <c r="C57" s="147"/>
      <c r="D57" s="156" t="s">
        <v>222</v>
      </c>
      <c r="E57" s="157"/>
      <c r="F57" s="158"/>
      <c r="G57" s="159"/>
      <c r="H57" s="159"/>
      <c r="I57" s="159"/>
      <c r="J57" s="159"/>
      <c r="K57" s="160"/>
      <c r="L57" s="160"/>
      <c r="M57" s="157"/>
      <c r="N57" s="157"/>
      <c r="O57" s="158"/>
      <c r="P57" s="158"/>
      <c r="Q57" s="157"/>
      <c r="R57" s="157"/>
      <c r="S57" s="157"/>
      <c r="T57" s="161"/>
      <c r="U57" s="161"/>
      <c r="V57" s="161" t="s">
        <v>0</v>
      </c>
      <c r="W57" s="162"/>
      <c r="X57" s="158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</row>
    <row r="58" spans="1:37">
      <c r="A58" s="145"/>
      <c r="B58" s="155"/>
      <c r="C58" s="147"/>
      <c r="D58" s="156" t="s">
        <v>223</v>
      </c>
      <c r="E58" s="157"/>
      <c r="F58" s="158"/>
      <c r="G58" s="159"/>
      <c r="H58" s="159"/>
      <c r="I58" s="159"/>
      <c r="J58" s="159"/>
      <c r="K58" s="160"/>
      <c r="L58" s="160"/>
      <c r="M58" s="157"/>
      <c r="N58" s="157"/>
      <c r="O58" s="158"/>
      <c r="P58" s="158"/>
      <c r="Q58" s="157"/>
      <c r="R58" s="157"/>
      <c r="S58" s="157"/>
      <c r="T58" s="161"/>
      <c r="U58" s="161"/>
      <c r="V58" s="161" t="s">
        <v>0</v>
      </c>
      <c r="W58" s="162"/>
      <c r="X58" s="158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</row>
    <row r="59" spans="1:37" ht="25.5">
      <c r="A59" s="145">
        <v>13</v>
      </c>
      <c r="B59" s="155" t="s">
        <v>216</v>
      </c>
      <c r="C59" s="147" t="s">
        <v>224</v>
      </c>
      <c r="D59" s="148" t="s">
        <v>225</v>
      </c>
      <c r="E59" s="149">
        <v>0.82399999999999995</v>
      </c>
      <c r="F59" s="150" t="s">
        <v>162</v>
      </c>
      <c r="G59" s="151"/>
      <c r="H59" s="151">
        <f>ROUND(E59*G59,2)</f>
        <v>0</v>
      </c>
      <c r="I59" s="151"/>
      <c r="J59" s="151">
        <f>ROUND(E59*G59,2)</f>
        <v>0</v>
      </c>
      <c r="K59" s="152">
        <v>2.20783</v>
      </c>
      <c r="L59" s="152">
        <f>E59*K59</f>
        <v>1.8192519199999999</v>
      </c>
      <c r="M59" s="149"/>
      <c r="N59" s="149">
        <f>E59*M59</f>
        <v>0</v>
      </c>
      <c r="O59" s="150">
        <v>20</v>
      </c>
      <c r="P59" s="150" t="s">
        <v>155</v>
      </c>
      <c r="Q59" s="149"/>
      <c r="R59" s="149"/>
      <c r="S59" s="149"/>
      <c r="T59" s="153"/>
      <c r="U59" s="153"/>
      <c r="V59" s="153" t="s">
        <v>106</v>
      </c>
      <c r="W59" s="154">
        <v>0.85599999999999998</v>
      </c>
      <c r="X59" s="147" t="s">
        <v>226</v>
      </c>
      <c r="Y59" s="147" t="s">
        <v>224</v>
      </c>
      <c r="Z59" s="150" t="s">
        <v>220</v>
      </c>
      <c r="AA59" s="150"/>
      <c r="AB59" s="150">
        <v>1</v>
      </c>
      <c r="AC59" s="150"/>
      <c r="AD59" s="150"/>
      <c r="AE59" s="150"/>
      <c r="AF59" s="150"/>
      <c r="AG59" s="150"/>
      <c r="AH59" s="150"/>
      <c r="AJ59" s="86" t="s">
        <v>144</v>
      </c>
      <c r="AK59" s="86" t="s">
        <v>145</v>
      </c>
    </row>
    <row r="60" spans="1:37" ht="25.5">
      <c r="A60" s="145"/>
      <c r="B60" s="155"/>
      <c r="C60" s="147"/>
      <c r="D60" s="156" t="s">
        <v>227</v>
      </c>
      <c r="E60" s="157"/>
      <c r="F60" s="158"/>
      <c r="G60" s="159"/>
      <c r="H60" s="159"/>
      <c r="I60" s="159"/>
      <c r="J60" s="159"/>
      <c r="K60" s="160"/>
      <c r="L60" s="160"/>
      <c r="M60" s="157"/>
      <c r="N60" s="157"/>
      <c r="O60" s="158"/>
      <c r="P60" s="158"/>
      <c r="Q60" s="157"/>
      <c r="R60" s="157"/>
      <c r="S60" s="157"/>
      <c r="T60" s="161"/>
      <c r="U60" s="161"/>
      <c r="V60" s="161" t="s">
        <v>0</v>
      </c>
      <c r="W60" s="162"/>
      <c r="X60" s="158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</row>
    <row r="61" spans="1:37">
      <c r="A61" s="145"/>
      <c r="B61" s="155"/>
      <c r="C61" s="147"/>
      <c r="D61" s="156" t="s">
        <v>228</v>
      </c>
      <c r="E61" s="157"/>
      <c r="F61" s="158"/>
      <c r="G61" s="159"/>
      <c r="H61" s="159"/>
      <c r="I61" s="159"/>
      <c r="J61" s="159"/>
      <c r="K61" s="160"/>
      <c r="L61" s="160"/>
      <c r="M61" s="157"/>
      <c r="N61" s="157"/>
      <c r="O61" s="158"/>
      <c r="P61" s="158"/>
      <c r="Q61" s="157"/>
      <c r="R61" s="157"/>
      <c r="S61" s="157"/>
      <c r="T61" s="161"/>
      <c r="U61" s="161"/>
      <c r="V61" s="161" t="s">
        <v>0</v>
      </c>
      <c r="W61" s="162"/>
      <c r="X61" s="158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</row>
    <row r="62" spans="1:37">
      <c r="A62" s="145"/>
      <c r="B62" s="155"/>
      <c r="C62" s="147"/>
      <c r="D62" s="156" t="s">
        <v>229</v>
      </c>
      <c r="E62" s="157"/>
      <c r="F62" s="158"/>
      <c r="G62" s="159"/>
      <c r="H62" s="159"/>
      <c r="I62" s="159"/>
      <c r="J62" s="159"/>
      <c r="K62" s="160"/>
      <c r="L62" s="160"/>
      <c r="M62" s="157"/>
      <c r="N62" s="157"/>
      <c r="O62" s="158"/>
      <c r="P62" s="158"/>
      <c r="Q62" s="157"/>
      <c r="R62" s="157"/>
      <c r="S62" s="157"/>
      <c r="T62" s="161"/>
      <c r="U62" s="161"/>
      <c r="V62" s="161" t="s">
        <v>0</v>
      </c>
      <c r="W62" s="162"/>
      <c r="X62" s="158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</row>
    <row r="63" spans="1:37">
      <c r="A63" s="145">
        <v>14</v>
      </c>
      <c r="B63" s="155" t="s">
        <v>216</v>
      </c>
      <c r="C63" s="147" t="s">
        <v>230</v>
      </c>
      <c r="D63" s="148" t="s">
        <v>231</v>
      </c>
      <c r="E63" s="149">
        <v>7.4459999999999997</v>
      </c>
      <c r="F63" s="150" t="s">
        <v>162</v>
      </c>
      <c r="G63" s="151"/>
      <c r="H63" s="151">
        <f>ROUND(E63*G63,2)</f>
        <v>0</v>
      </c>
      <c r="I63" s="151"/>
      <c r="J63" s="151">
        <f>ROUND(E63*G63,2)</f>
        <v>0</v>
      </c>
      <c r="K63" s="152">
        <v>2.3773599999999999</v>
      </c>
      <c r="L63" s="152">
        <f>E63*K63</f>
        <v>17.70182256</v>
      </c>
      <c r="M63" s="149"/>
      <c r="N63" s="149">
        <f>E63*M63</f>
        <v>0</v>
      </c>
      <c r="O63" s="150">
        <v>20</v>
      </c>
      <c r="P63" s="150" t="s">
        <v>155</v>
      </c>
      <c r="Q63" s="149"/>
      <c r="R63" s="149"/>
      <c r="S63" s="149"/>
      <c r="T63" s="153"/>
      <c r="U63" s="153"/>
      <c r="V63" s="153" t="s">
        <v>106</v>
      </c>
      <c r="W63" s="154">
        <v>3.395</v>
      </c>
      <c r="X63" s="147" t="s">
        <v>232</v>
      </c>
      <c r="Y63" s="147" t="s">
        <v>230</v>
      </c>
      <c r="Z63" s="150" t="s">
        <v>233</v>
      </c>
      <c r="AA63" s="150"/>
      <c r="AB63" s="150">
        <v>1</v>
      </c>
      <c r="AC63" s="150"/>
      <c r="AD63" s="150"/>
      <c r="AE63" s="150"/>
      <c r="AF63" s="150"/>
      <c r="AG63" s="150"/>
      <c r="AH63" s="150"/>
      <c r="AJ63" s="86" t="s">
        <v>144</v>
      </c>
      <c r="AK63" s="86" t="s">
        <v>145</v>
      </c>
    </row>
    <row r="64" spans="1:37">
      <c r="A64" s="145"/>
      <c r="B64" s="155"/>
      <c r="C64" s="147"/>
      <c r="D64" s="156" t="s">
        <v>234</v>
      </c>
      <c r="E64" s="157"/>
      <c r="F64" s="158"/>
      <c r="G64" s="159"/>
      <c r="H64" s="159"/>
      <c r="I64" s="159"/>
      <c r="J64" s="159"/>
      <c r="K64" s="160"/>
      <c r="L64" s="160"/>
      <c r="M64" s="157"/>
      <c r="N64" s="157"/>
      <c r="O64" s="158"/>
      <c r="P64" s="158"/>
      <c r="Q64" s="157"/>
      <c r="R64" s="157"/>
      <c r="S64" s="157"/>
      <c r="T64" s="161"/>
      <c r="U64" s="161"/>
      <c r="V64" s="161" t="s">
        <v>0</v>
      </c>
      <c r="W64" s="162"/>
      <c r="X64" s="158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</row>
    <row r="65" spans="1:37">
      <c r="A65" s="145"/>
      <c r="B65" s="155"/>
      <c r="C65" s="147"/>
      <c r="D65" s="156" t="s">
        <v>235</v>
      </c>
      <c r="E65" s="157"/>
      <c r="F65" s="158"/>
      <c r="G65" s="159"/>
      <c r="H65" s="159"/>
      <c r="I65" s="159"/>
      <c r="J65" s="159"/>
      <c r="K65" s="160"/>
      <c r="L65" s="160"/>
      <c r="M65" s="157"/>
      <c r="N65" s="157"/>
      <c r="O65" s="158"/>
      <c r="P65" s="158"/>
      <c r="Q65" s="157"/>
      <c r="R65" s="157"/>
      <c r="S65" s="157"/>
      <c r="T65" s="161"/>
      <c r="U65" s="161"/>
      <c r="V65" s="161" t="s">
        <v>0</v>
      </c>
      <c r="W65" s="162"/>
      <c r="X65" s="158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</row>
    <row r="66" spans="1:37" ht="25.5">
      <c r="A66" s="145"/>
      <c r="B66" s="155"/>
      <c r="C66" s="147"/>
      <c r="D66" s="156" t="s">
        <v>236</v>
      </c>
      <c r="E66" s="157"/>
      <c r="F66" s="158"/>
      <c r="G66" s="159"/>
      <c r="H66" s="159"/>
      <c r="I66" s="159"/>
      <c r="J66" s="159"/>
      <c r="K66" s="160"/>
      <c r="L66" s="160"/>
      <c r="M66" s="157"/>
      <c r="N66" s="157"/>
      <c r="O66" s="158"/>
      <c r="P66" s="158"/>
      <c r="Q66" s="157"/>
      <c r="R66" s="157"/>
      <c r="S66" s="157"/>
      <c r="T66" s="161"/>
      <c r="U66" s="161"/>
      <c r="V66" s="161" t="s">
        <v>0</v>
      </c>
      <c r="W66" s="162"/>
      <c r="X66" s="158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</row>
    <row r="67" spans="1:37">
      <c r="A67" s="145"/>
      <c r="B67" s="155"/>
      <c r="C67" s="147"/>
      <c r="D67" s="156" t="s">
        <v>237</v>
      </c>
      <c r="E67" s="157"/>
      <c r="F67" s="158"/>
      <c r="G67" s="159"/>
      <c r="H67" s="159"/>
      <c r="I67" s="159"/>
      <c r="J67" s="159"/>
      <c r="K67" s="160"/>
      <c r="L67" s="160"/>
      <c r="M67" s="157"/>
      <c r="N67" s="157"/>
      <c r="O67" s="158"/>
      <c r="P67" s="158"/>
      <c r="Q67" s="157"/>
      <c r="R67" s="157"/>
      <c r="S67" s="157"/>
      <c r="T67" s="161"/>
      <c r="U67" s="161"/>
      <c r="V67" s="161" t="s">
        <v>0</v>
      </c>
      <c r="W67" s="162"/>
      <c r="X67" s="158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</row>
    <row r="68" spans="1:37">
      <c r="A68" s="145"/>
      <c r="B68" s="155"/>
      <c r="C68" s="147"/>
      <c r="D68" s="156" t="s">
        <v>238</v>
      </c>
      <c r="E68" s="157"/>
      <c r="F68" s="158"/>
      <c r="G68" s="159"/>
      <c r="H68" s="159"/>
      <c r="I68" s="159"/>
      <c r="J68" s="159"/>
      <c r="K68" s="160"/>
      <c r="L68" s="160"/>
      <c r="M68" s="157"/>
      <c r="N68" s="157"/>
      <c r="O68" s="158"/>
      <c r="P68" s="158"/>
      <c r="Q68" s="157"/>
      <c r="R68" s="157"/>
      <c r="S68" s="157"/>
      <c r="T68" s="161"/>
      <c r="U68" s="161"/>
      <c r="V68" s="161" t="s">
        <v>0</v>
      </c>
      <c r="W68" s="162"/>
      <c r="X68" s="158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</row>
    <row r="69" spans="1:37" ht="25.5">
      <c r="A69" s="145">
        <v>15</v>
      </c>
      <c r="B69" s="155" t="s">
        <v>216</v>
      </c>
      <c r="C69" s="147" t="s">
        <v>239</v>
      </c>
      <c r="D69" s="148" t="s">
        <v>240</v>
      </c>
      <c r="E69" s="149">
        <v>2.08</v>
      </c>
      <c r="F69" s="150" t="s">
        <v>140</v>
      </c>
      <c r="G69" s="151"/>
      <c r="H69" s="151">
        <f>ROUND(E69*G69,2)</f>
        <v>0</v>
      </c>
      <c r="I69" s="151"/>
      <c r="J69" s="151">
        <f>ROUND(E69*G69,2)</f>
        <v>0</v>
      </c>
      <c r="K69" s="152">
        <v>3.8800000000000002E-3</v>
      </c>
      <c r="L69" s="152">
        <f>E69*K69</f>
        <v>8.0704000000000001E-3</v>
      </c>
      <c r="M69" s="149"/>
      <c r="N69" s="149">
        <f>E69*M69</f>
        <v>0</v>
      </c>
      <c r="O69" s="150">
        <v>20</v>
      </c>
      <c r="P69" s="150" t="s">
        <v>155</v>
      </c>
      <c r="Q69" s="149"/>
      <c r="R69" s="149"/>
      <c r="S69" s="149"/>
      <c r="T69" s="153"/>
      <c r="U69" s="153"/>
      <c r="V69" s="153" t="s">
        <v>106</v>
      </c>
      <c r="W69" s="154">
        <v>1.6080000000000001</v>
      </c>
      <c r="X69" s="147" t="s">
        <v>241</v>
      </c>
      <c r="Y69" s="147" t="s">
        <v>239</v>
      </c>
      <c r="Z69" s="150" t="s">
        <v>233</v>
      </c>
      <c r="AA69" s="150"/>
      <c r="AB69" s="150">
        <v>1</v>
      </c>
      <c r="AC69" s="150"/>
      <c r="AD69" s="150"/>
      <c r="AE69" s="150"/>
      <c r="AF69" s="150"/>
      <c r="AG69" s="150"/>
      <c r="AH69" s="150"/>
      <c r="AJ69" s="86" t="s">
        <v>144</v>
      </c>
      <c r="AK69" s="86" t="s">
        <v>145</v>
      </c>
    </row>
    <row r="70" spans="1:37">
      <c r="A70" s="145"/>
      <c r="B70" s="155"/>
      <c r="C70" s="147"/>
      <c r="D70" s="156" t="s">
        <v>242</v>
      </c>
      <c r="E70" s="157"/>
      <c r="F70" s="158"/>
      <c r="G70" s="159"/>
      <c r="H70" s="159"/>
      <c r="I70" s="159"/>
      <c r="J70" s="159"/>
      <c r="K70" s="160"/>
      <c r="L70" s="160"/>
      <c r="M70" s="157"/>
      <c r="N70" s="157"/>
      <c r="O70" s="158"/>
      <c r="P70" s="158"/>
      <c r="Q70" s="157"/>
      <c r="R70" s="157"/>
      <c r="S70" s="157"/>
      <c r="T70" s="161"/>
      <c r="U70" s="161"/>
      <c r="V70" s="161" t="s">
        <v>0</v>
      </c>
      <c r="W70" s="162"/>
      <c r="X70" s="158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</row>
    <row r="71" spans="1:37">
      <c r="A71" s="145"/>
      <c r="B71" s="155"/>
      <c r="C71" s="147"/>
      <c r="D71" s="156" t="s">
        <v>243</v>
      </c>
      <c r="E71" s="157"/>
      <c r="F71" s="158"/>
      <c r="G71" s="159"/>
      <c r="H71" s="159"/>
      <c r="I71" s="159"/>
      <c r="J71" s="159"/>
      <c r="K71" s="160"/>
      <c r="L71" s="160"/>
      <c r="M71" s="157"/>
      <c r="N71" s="157"/>
      <c r="O71" s="158"/>
      <c r="P71" s="158"/>
      <c r="Q71" s="157"/>
      <c r="R71" s="157"/>
      <c r="S71" s="157"/>
      <c r="T71" s="161"/>
      <c r="U71" s="161"/>
      <c r="V71" s="161" t="s">
        <v>0</v>
      </c>
      <c r="W71" s="162"/>
      <c r="X71" s="158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</row>
    <row r="72" spans="1:37" ht="25.5">
      <c r="A72" s="145">
        <v>16</v>
      </c>
      <c r="B72" s="155" t="s">
        <v>216</v>
      </c>
      <c r="C72" s="147" t="s">
        <v>244</v>
      </c>
      <c r="D72" s="148" t="s">
        <v>245</v>
      </c>
      <c r="E72" s="149">
        <v>2.08</v>
      </c>
      <c r="F72" s="150" t="s">
        <v>140</v>
      </c>
      <c r="G72" s="151"/>
      <c r="H72" s="151">
        <f>ROUND(E72*G72,2)</f>
        <v>0</v>
      </c>
      <c r="I72" s="151"/>
      <c r="J72" s="151">
        <f>ROUND(E72*G72,2)</f>
        <v>0</v>
      </c>
      <c r="K72" s="152"/>
      <c r="L72" s="152">
        <f>E72*K72</f>
        <v>0</v>
      </c>
      <c r="M72" s="149"/>
      <c r="N72" s="149">
        <f>E72*M72</f>
        <v>0</v>
      </c>
      <c r="O72" s="150">
        <v>20</v>
      </c>
      <c r="P72" s="150" t="s">
        <v>155</v>
      </c>
      <c r="Q72" s="149"/>
      <c r="R72" s="149"/>
      <c r="S72" s="149"/>
      <c r="T72" s="153"/>
      <c r="U72" s="153"/>
      <c r="V72" s="153" t="s">
        <v>106</v>
      </c>
      <c r="W72" s="154">
        <v>0.64100000000000001</v>
      </c>
      <c r="X72" s="147" t="s">
        <v>246</v>
      </c>
      <c r="Y72" s="147" t="s">
        <v>244</v>
      </c>
      <c r="Z72" s="150" t="s">
        <v>233</v>
      </c>
      <c r="AA72" s="150"/>
      <c r="AB72" s="150">
        <v>1</v>
      </c>
      <c r="AC72" s="150"/>
      <c r="AD72" s="150"/>
      <c r="AE72" s="150"/>
      <c r="AF72" s="150"/>
      <c r="AG72" s="150"/>
      <c r="AH72" s="150"/>
      <c r="AJ72" s="86" t="s">
        <v>144</v>
      </c>
      <c r="AK72" s="86" t="s">
        <v>145</v>
      </c>
    </row>
    <row r="73" spans="1:37" ht="25.5">
      <c r="A73" s="145">
        <v>17</v>
      </c>
      <c r="B73" s="155" t="s">
        <v>247</v>
      </c>
      <c r="C73" s="147" t="s">
        <v>248</v>
      </c>
      <c r="D73" s="148" t="s">
        <v>249</v>
      </c>
      <c r="E73" s="149">
        <v>6.4059999999999997</v>
      </c>
      <c r="F73" s="150" t="s">
        <v>140</v>
      </c>
      <c r="G73" s="151"/>
      <c r="H73" s="151">
        <f>ROUND(E73*G73,2)</f>
        <v>0</v>
      </c>
      <c r="I73" s="151"/>
      <c r="J73" s="151">
        <f>ROUND(E73*G73,2)</f>
        <v>0</v>
      </c>
      <c r="K73" s="152">
        <v>1.1979999999999999E-2</v>
      </c>
      <c r="L73" s="152">
        <f>E73*K73</f>
        <v>7.6743879999999987E-2</v>
      </c>
      <c r="M73" s="149"/>
      <c r="N73" s="149">
        <f>E73*M73</f>
        <v>0</v>
      </c>
      <c r="O73" s="150">
        <v>20</v>
      </c>
      <c r="P73" s="150" t="s">
        <v>155</v>
      </c>
      <c r="Q73" s="149"/>
      <c r="R73" s="149"/>
      <c r="S73" s="149"/>
      <c r="T73" s="153"/>
      <c r="U73" s="153"/>
      <c r="V73" s="153" t="s">
        <v>106</v>
      </c>
      <c r="W73" s="154">
        <v>4.3559999999999999</v>
      </c>
      <c r="X73" s="147" t="s">
        <v>250</v>
      </c>
      <c r="Y73" s="147" t="s">
        <v>248</v>
      </c>
      <c r="Z73" s="150" t="s">
        <v>233</v>
      </c>
      <c r="AA73" s="150"/>
      <c r="AB73" s="150">
        <v>1</v>
      </c>
      <c r="AC73" s="150"/>
      <c r="AD73" s="150"/>
      <c r="AE73" s="150"/>
      <c r="AF73" s="150"/>
      <c r="AG73" s="150"/>
      <c r="AH73" s="150"/>
      <c r="AJ73" s="86" t="s">
        <v>144</v>
      </c>
      <c r="AK73" s="86" t="s">
        <v>145</v>
      </c>
    </row>
    <row r="74" spans="1:37" ht="25.5">
      <c r="A74" s="145"/>
      <c r="B74" s="155"/>
      <c r="C74" s="147"/>
      <c r="D74" s="156" t="s">
        <v>251</v>
      </c>
      <c r="E74" s="157"/>
      <c r="F74" s="158"/>
      <c r="G74" s="159"/>
      <c r="H74" s="159"/>
      <c r="I74" s="159"/>
      <c r="J74" s="159"/>
      <c r="K74" s="160"/>
      <c r="L74" s="160"/>
      <c r="M74" s="157"/>
      <c r="N74" s="157"/>
      <c r="O74" s="158"/>
      <c r="P74" s="158"/>
      <c r="Q74" s="157"/>
      <c r="R74" s="157"/>
      <c r="S74" s="157"/>
      <c r="T74" s="161"/>
      <c r="U74" s="161"/>
      <c r="V74" s="161" t="s">
        <v>0</v>
      </c>
      <c r="W74" s="162"/>
      <c r="X74" s="158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</row>
    <row r="75" spans="1:37">
      <c r="A75" s="145"/>
      <c r="B75" s="155"/>
      <c r="C75" s="147"/>
      <c r="D75" s="156" t="s">
        <v>252</v>
      </c>
      <c r="E75" s="157"/>
      <c r="F75" s="158"/>
      <c r="G75" s="159"/>
      <c r="H75" s="159"/>
      <c r="I75" s="159"/>
      <c r="J75" s="159"/>
      <c r="K75" s="160"/>
      <c r="L75" s="160"/>
      <c r="M75" s="157"/>
      <c r="N75" s="157"/>
      <c r="O75" s="158"/>
      <c r="P75" s="158"/>
      <c r="Q75" s="157"/>
      <c r="R75" s="157"/>
      <c r="S75" s="157"/>
      <c r="T75" s="161"/>
      <c r="U75" s="161"/>
      <c r="V75" s="161" t="s">
        <v>0</v>
      </c>
      <c r="W75" s="162"/>
      <c r="X75" s="158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</row>
    <row r="76" spans="1:37">
      <c r="A76" s="145">
        <v>18</v>
      </c>
      <c r="B76" s="155" t="s">
        <v>247</v>
      </c>
      <c r="C76" s="147" t="s">
        <v>253</v>
      </c>
      <c r="D76" s="148" t="s">
        <v>254</v>
      </c>
      <c r="E76" s="149">
        <v>6.4059999999999997</v>
      </c>
      <c r="F76" s="150" t="s">
        <v>140</v>
      </c>
      <c r="G76" s="151"/>
      <c r="H76" s="151">
        <f>ROUND(E76*G76,2)</f>
        <v>0</v>
      </c>
      <c r="I76" s="151"/>
      <c r="J76" s="151">
        <f>ROUND(E76*G76,2)</f>
        <v>0</v>
      </c>
      <c r="K76" s="152"/>
      <c r="L76" s="152">
        <f>E76*K76</f>
        <v>0</v>
      </c>
      <c r="M76" s="149"/>
      <c r="N76" s="149">
        <f>E76*M76</f>
        <v>0</v>
      </c>
      <c r="O76" s="150">
        <v>20</v>
      </c>
      <c r="P76" s="150" t="s">
        <v>155</v>
      </c>
      <c r="Q76" s="149"/>
      <c r="R76" s="149"/>
      <c r="S76" s="149"/>
      <c r="T76" s="153"/>
      <c r="U76" s="153"/>
      <c r="V76" s="153" t="s">
        <v>106</v>
      </c>
      <c r="W76" s="154">
        <v>1.1339999999999999</v>
      </c>
      <c r="X76" s="147" t="s">
        <v>255</v>
      </c>
      <c r="Y76" s="147" t="s">
        <v>253</v>
      </c>
      <c r="Z76" s="150" t="s">
        <v>233</v>
      </c>
      <c r="AA76" s="150"/>
      <c r="AB76" s="150">
        <v>1</v>
      </c>
      <c r="AC76" s="150"/>
      <c r="AD76" s="150"/>
      <c r="AE76" s="150"/>
      <c r="AF76" s="150"/>
      <c r="AG76" s="150"/>
      <c r="AH76" s="150"/>
      <c r="AJ76" s="86" t="s">
        <v>144</v>
      </c>
      <c r="AK76" s="86" t="s">
        <v>145</v>
      </c>
    </row>
    <row r="77" spans="1:37" ht="25.5">
      <c r="A77" s="145">
        <v>19</v>
      </c>
      <c r="B77" s="155" t="s">
        <v>256</v>
      </c>
      <c r="C77" s="147" t="s">
        <v>257</v>
      </c>
      <c r="D77" s="148" t="s">
        <v>258</v>
      </c>
      <c r="E77" s="149">
        <v>68</v>
      </c>
      <c r="F77" s="150" t="s">
        <v>259</v>
      </c>
      <c r="G77" s="151"/>
      <c r="H77" s="151">
        <f>ROUND(E77*G77,2)</f>
        <v>0</v>
      </c>
      <c r="I77" s="151"/>
      <c r="J77" s="151">
        <f>ROUND(E77*G77,2)</f>
        <v>0</v>
      </c>
      <c r="K77" s="152">
        <v>2.0000000000000001E-4</v>
      </c>
      <c r="L77" s="152">
        <f>E77*K77</f>
        <v>1.3600000000000001E-2</v>
      </c>
      <c r="M77" s="149"/>
      <c r="N77" s="149">
        <f>E77*M77</f>
        <v>0</v>
      </c>
      <c r="O77" s="150">
        <v>20</v>
      </c>
      <c r="P77" s="150" t="s">
        <v>155</v>
      </c>
      <c r="Q77" s="149"/>
      <c r="R77" s="149"/>
      <c r="S77" s="149"/>
      <c r="T77" s="153"/>
      <c r="U77" s="153"/>
      <c r="V77" s="153" t="s">
        <v>106</v>
      </c>
      <c r="W77" s="154">
        <v>54.944000000000003</v>
      </c>
      <c r="X77" s="147" t="s">
        <v>260</v>
      </c>
      <c r="Y77" s="147" t="s">
        <v>257</v>
      </c>
      <c r="Z77" s="150" t="s">
        <v>233</v>
      </c>
      <c r="AA77" s="150"/>
      <c r="AB77" s="150">
        <v>1</v>
      </c>
      <c r="AC77" s="150"/>
      <c r="AD77" s="150"/>
      <c r="AE77" s="150"/>
      <c r="AF77" s="150"/>
      <c r="AG77" s="150"/>
      <c r="AH77" s="150"/>
      <c r="AJ77" s="86" t="s">
        <v>144</v>
      </c>
      <c r="AK77" s="86" t="s">
        <v>145</v>
      </c>
    </row>
    <row r="78" spans="1:37">
      <c r="A78" s="145"/>
      <c r="B78" s="155"/>
      <c r="C78" s="147"/>
      <c r="D78" s="156" t="s">
        <v>261</v>
      </c>
      <c r="E78" s="157"/>
      <c r="F78" s="158"/>
      <c r="G78" s="159"/>
      <c r="H78" s="159"/>
      <c r="I78" s="159"/>
      <c r="J78" s="159"/>
      <c r="K78" s="160"/>
      <c r="L78" s="160"/>
      <c r="M78" s="157"/>
      <c r="N78" s="157"/>
      <c r="O78" s="158"/>
      <c r="P78" s="158"/>
      <c r="Q78" s="157"/>
      <c r="R78" s="157"/>
      <c r="S78" s="157"/>
      <c r="T78" s="161"/>
      <c r="U78" s="161"/>
      <c r="V78" s="161" t="s">
        <v>0</v>
      </c>
      <c r="W78" s="162"/>
      <c r="X78" s="158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</row>
    <row r="79" spans="1:37">
      <c r="A79" s="145"/>
      <c r="B79" s="155"/>
      <c r="C79" s="147"/>
      <c r="D79" s="156" t="s">
        <v>262</v>
      </c>
      <c r="E79" s="157"/>
      <c r="F79" s="158"/>
      <c r="G79" s="159"/>
      <c r="H79" s="159"/>
      <c r="I79" s="159"/>
      <c r="J79" s="159"/>
      <c r="K79" s="160"/>
      <c r="L79" s="160"/>
      <c r="M79" s="157"/>
      <c r="N79" s="157"/>
      <c r="O79" s="158"/>
      <c r="P79" s="158"/>
      <c r="Q79" s="157"/>
      <c r="R79" s="157"/>
      <c r="S79" s="157"/>
      <c r="T79" s="161"/>
      <c r="U79" s="161"/>
      <c r="V79" s="161" t="s">
        <v>0</v>
      </c>
      <c r="W79" s="162"/>
      <c r="X79" s="158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</row>
    <row r="80" spans="1:37">
      <c r="A80" s="145"/>
      <c r="B80" s="155"/>
      <c r="C80" s="147"/>
      <c r="D80" s="156" t="s">
        <v>263</v>
      </c>
      <c r="E80" s="157"/>
      <c r="F80" s="158"/>
      <c r="G80" s="159"/>
      <c r="H80" s="159"/>
      <c r="I80" s="159"/>
      <c r="J80" s="159"/>
      <c r="K80" s="160"/>
      <c r="L80" s="160"/>
      <c r="M80" s="157"/>
      <c r="N80" s="157"/>
      <c r="O80" s="158"/>
      <c r="P80" s="158"/>
      <c r="Q80" s="157"/>
      <c r="R80" s="157"/>
      <c r="S80" s="157"/>
      <c r="T80" s="161"/>
      <c r="U80" s="161"/>
      <c r="V80" s="161" t="s">
        <v>0</v>
      </c>
      <c r="W80" s="162"/>
      <c r="X80" s="158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</row>
    <row r="81" spans="1:37" ht="25.5">
      <c r="A81" s="145">
        <v>20</v>
      </c>
      <c r="B81" s="155" t="s">
        <v>264</v>
      </c>
      <c r="C81" s="147" t="s">
        <v>265</v>
      </c>
      <c r="D81" s="148" t="s">
        <v>266</v>
      </c>
      <c r="E81" s="149">
        <v>68</v>
      </c>
      <c r="F81" s="150" t="s">
        <v>259</v>
      </c>
      <c r="G81" s="151"/>
      <c r="H81" s="151"/>
      <c r="I81" s="151">
        <f>ROUND(E81*G81,2)</f>
        <v>0</v>
      </c>
      <c r="J81" s="151">
        <f>ROUND(E81*G81,2)</f>
        <v>0</v>
      </c>
      <c r="K81" s="152">
        <v>1.2600000000000001E-3</v>
      </c>
      <c r="L81" s="152">
        <f>E81*K81</f>
        <v>8.5680000000000006E-2</v>
      </c>
      <c r="M81" s="149"/>
      <c r="N81" s="149">
        <f>E81*M81</f>
        <v>0</v>
      </c>
      <c r="O81" s="150">
        <v>20</v>
      </c>
      <c r="P81" s="150" t="s">
        <v>155</v>
      </c>
      <c r="Q81" s="149"/>
      <c r="R81" s="149"/>
      <c r="S81" s="149"/>
      <c r="T81" s="153"/>
      <c r="U81" s="153"/>
      <c r="V81" s="153" t="s">
        <v>99</v>
      </c>
      <c r="W81" s="154"/>
      <c r="X81" s="147" t="s">
        <v>265</v>
      </c>
      <c r="Y81" s="147" t="s">
        <v>265</v>
      </c>
      <c r="Z81" s="150" t="s">
        <v>267</v>
      </c>
      <c r="AA81" s="147" t="s">
        <v>268</v>
      </c>
      <c r="AB81" s="150">
        <v>2</v>
      </c>
      <c r="AC81" s="150"/>
      <c r="AD81" s="150"/>
      <c r="AE81" s="150"/>
      <c r="AF81" s="150"/>
      <c r="AG81" s="150"/>
      <c r="AH81" s="150"/>
      <c r="AJ81" s="86" t="s">
        <v>269</v>
      </c>
      <c r="AK81" s="86" t="s">
        <v>145</v>
      </c>
    </row>
    <row r="82" spans="1:37" ht="25.5">
      <c r="A82" s="145">
        <v>21</v>
      </c>
      <c r="B82" s="155" t="s">
        <v>256</v>
      </c>
      <c r="C82" s="147" t="s">
        <v>270</v>
      </c>
      <c r="D82" s="148" t="s">
        <v>271</v>
      </c>
      <c r="E82" s="149">
        <v>8</v>
      </c>
      <c r="F82" s="150" t="s">
        <v>259</v>
      </c>
      <c r="G82" s="151"/>
      <c r="H82" s="151">
        <f>ROUND(E82*G82,2)</f>
        <v>0</v>
      </c>
      <c r="I82" s="151"/>
      <c r="J82" s="151">
        <f>ROUND(E82*G82,2)</f>
        <v>0</v>
      </c>
      <c r="K82" s="152">
        <v>4.6999999999999999E-4</v>
      </c>
      <c r="L82" s="152">
        <f>E82*K82</f>
        <v>3.7599999999999999E-3</v>
      </c>
      <c r="M82" s="149"/>
      <c r="N82" s="149">
        <f>E82*M82</f>
        <v>0</v>
      </c>
      <c r="O82" s="150">
        <v>20</v>
      </c>
      <c r="P82" s="150" t="s">
        <v>155</v>
      </c>
      <c r="Q82" s="149"/>
      <c r="R82" s="149"/>
      <c r="S82" s="149"/>
      <c r="T82" s="153"/>
      <c r="U82" s="153"/>
      <c r="V82" s="153" t="s">
        <v>106</v>
      </c>
      <c r="W82" s="154">
        <v>10.256</v>
      </c>
      <c r="X82" s="147" t="s">
        <v>272</v>
      </c>
      <c r="Y82" s="147" t="s">
        <v>270</v>
      </c>
      <c r="Z82" s="150" t="s">
        <v>233</v>
      </c>
      <c r="AA82" s="150"/>
      <c r="AB82" s="150">
        <v>1</v>
      </c>
      <c r="AC82" s="150"/>
      <c r="AD82" s="150"/>
      <c r="AE82" s="150"/>
      <c r="AF82" s="150"/>
      <c r="AG82" s="150"/>
      <c r="AH82" s="150"/>
      <c r="AJ82" s="86" t="s">
        <v>144</v>
      </c>
      <c r="AK82" s="86" t="s">
        <v>145</v>
      </c>
    </row>
    <row r="83" spans="1:37">
      <c r="A83" s="145"/>
      <c r="B83" s="155"/>
      <c r="C83" s="147"/>
      <c r="D83" s="156" t="s">
        <v>261</v>
      </c>
      <c r="E83" s="157"/>
      <c r="F83" s="158"/>
      <c r="G83" s="159"/>
      <c r="H83" s="159"/>
      <c r="I83" s="159"/>
      <c r="J83" s="159"/>
      <c r="K83" s="160"/>
      <c r="L83" s="160"/>
      <c r="M83" s="157"/>
      <c r="N83" s="157"/>
      <c r="O83" s="158"/>
      <c r="P83" s="158"/>
      <c r="Q83" s="157"/>
      <c r="R83" s="157"/>
      <c r="S83" s="157"/>
      <c r="T83" s="161"/>
      <c r="U83" s="161"/>
      <c r="V83" s="161" t="s">
        <v>0</v>
      </c>
      <c r="W83" s="162"/>
      <c r="X83" s="158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</row>
    <row r="84" spans="1:37" ht="25.5">
      <c r="A84" s="145"/>
      <c r="B84" s="155"/>
      <c r="C84" s="147"/>
      <c r="D84" s="156" t="s">
        <v>273</v>
      </c>
      <c r="E84" s="157"/>
      <c r="F84" s="158"/>
      <c r="G84" s="159"/>
      <c r="H84" s="159"/>
      <c r="I84" s="159"/>
      <c r="J84" s="159"/>
      <c r="K84" s="160"/>
      <c r="L84" s="160"/>
      <c r="M84" s="157"/>
      <c r="N84" s="157"/>
      <c r="O84" s="158"/>
      <c r="P84" s="158"/>
      <c r="Q84" s="157"/>
      <c r="R84" s="157"/>
      <c r="S84" s="157"/>
      <c r="T84" s="161"/>
      <c r="U84" s="161"/>
      <c r="V84" s="161" t="s">
        <v>0</v>
      </c>
      <c r="W84" s="162"/>
      <c r="X84" s="158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</row>
    <row r="85" spans="1:37" ht="25.5">
      <c r="A85" s="145"/>
      <c r="B85" s="155"/>
      <c r="C85" s="147"/>
      <c r="D85" s="156" t="s">
        <v>274</v>
      </c>
      <c r="E85" s="157"/>
      <c r="F85" s="158"/>
      <c r="G85" s="159"/>
      <c r="H85" s="159"/>
      <c r="I85" s="159"/>
      <c r="J85" s="159"/>
      <c r="K85" s="160"/>
      <c r="L85" s="160"/>
      <c r="M85" s="157"/>
      <c r="N85" s="157"/>
      <c r="O85" s="158"/>
      <c r="P85" s="158"/>
      <c r="Q85" s="157"/>
      <c r="R85" s="157"/>
      <c r="S85" s="157"/>
      <c r="T85" s="161"/>
      <c r="U85" s="161"/>
      <c r="V85" s="161" t="s">
        <v>0</v>
      </c>
      <c r="W85" s="162"/>
      <c r="X85" s="158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</row>
    <row r="86" spans="1:37" ht="25.5">
      <c r="A86" s="145">
        <v>22</v>
      </c>
      <c r="B86" s="155" t="s">
        <v>264</v>
      </c>
      <c r="C86" s="147" t="s">
        <v>275</v>
      </c>
      <c r="D86" s="148" t="s">
        <v>276</v>
      </c>
      <c r="E86" s="149">
        <v>8</v>
      </c>
      <c r="F86" s="150" t="s">
        <v>259</v>
      </c>
      <c r="G86" s="151"/>
      <c r="H86" s="151"/>
      <c r="I86" s="151">
        <f>ROUND(E86*G86,2)</f>
        <v>0</v>
      </c>
      <c r="J86" s="151">
        <f>ROUND(E86*G86,2)</f>
        <v>0</v>
      </c>
      <c r="K86" s="152">
        <v>3.64E-3</v>
      </c>
      <c r="L86" s="152">
        <f>E86*K86</f>
        <v>2.912E-2</v>
      </c>
      <c r="M86" s="149"/>
      <c r="N86" s="149">
        <f>E86*M86</f>
        <v>0</v>
      </c>
      <c r="O86" s="150">
        <v>20</v>
      </c>
      <c r="P86" s="150" t="s">
        <v>155</v>
      </c>
      <c r="Q86" s="149"/>
      <c r="R86" s="149"/>
      <c r="S86" s="149"/>
      <c r="T86" s="153"/>
      <c r="U86" s="153"/>
      <c r="V86" s="153" t="s">
        <v>99</v>
      </c>
      <c r="W86" s="154"/>
      <c r="X86" s="147" t="s">
        <v>275</v>
      </c>
      <c r="Y86" s="147" t="s">
        <v>275</v>
      </c>
      <c r="Z86" s="150" t="s">
        <v>267</v>
      </c>
      <c r="AA86" s="147" t="s">
        <v>277</v>
      </c>
      <c r="AB86" s="150">
        <v>2</v>
      </c>
      <c r="AC86" s="150"/>
      <c r="AD86" s="150"/>
      <c r="AE86" s="150"/>
      <c r="AF86" s="150"/>
      <c r="AG86" s="150"/>
      <c r="AH86" s="150"/>
      <c r="AJ86" s="86" t="s">
        <v>269</v>
      </c>
      <c r="AK86" s="86" t="s">
        <v>145</v>
      </c>
    </row>
    <row r="87" spans="1:37" ht="25.5">
      <c r="A87" s="145">
        <v>23</v>
      </c>
      <c r="B87" s="155" t="s">
        <v>216</v>
      </c>
      <c r="C87" s="147" t="s">
        <v>278</v>
      </c>
      <c r="D87" s="148" t="s">
        <v>279</v>
      </c>
      <c r="E87" s="149">
        <v>7.8019999999999996</v>
      </c>
      <c r="F87" s="150" t="s">
        <v>140</v>
      </c>
      <c r="G87" s="151"/>
      <c r="H87" s="151">
        <f>ROUND(E87*G87,2)</f>
        <v>0</v>
      </c>
      <c r="I87" s="151"/>
      <c r="J87" s="151">
        <f>ROUND(E87*G87,2)</f>
        <v>0</v>
      </c>
      <c r="K87" s="152">
        <v>6.2700000000000004E-3</v>
      </c>
      <c r="L87" s="152">
        <f>E87*K87</f>
        <v>4.8918540000000003E-2</v>
      </c>
      <c r="M87" s="149"/>
      <c r="N87" s="149">
        <f>E87*M87</f>
        <v>0</v>
      </c>
      <c r="O87" s="150">
        <v>20</v>
      </c>
      <c r="P87" s="150" t="s">
        <v>155</v>
      </c>
      <c r="Q87" s="149"/>
      <c r="R87" s="149"/>
      <c r="S87" s="149"/>
      <c r="T87" s="153"/>
      <c r="U87" s="153"/>
      <c r="V87" s="153" t="s">
        <v>106</v>
      </c>
      <c r="W87" s="154">
        <v>0.36699999999999999</v>
      </c>
      <c r="X87" s="147" t="s">
        <v>280</v>
      </c>
      <c r="Y87" s="147" t="s">
        <v>278</v>
      </c>
      <c r="Z87" s="150" t="s">
        <v>220</v>
      </c>
      <c r="AA87" s="150"/>
      <c r="AB87" s="150">
        <v>1</v>
      </c>
      <c r="AC87" s="150"/>
      <c r="AD87" s="150"/>
      <c r="AE87" s="150"/>
      <c r="AF87" s="150"/>
      <c r="AG87" s="150"/>
      <c r="AH87" s="150"/>
      <c r="AJ87" s="86" t="s">
        <v>144</v>
      </c>
      <c r="AK87" s="86" t="s">
        <v>145</v>
      </c>
    </row>
    <row r="88" spans="1:37">
      <c r="A88" s="145"/>
      <c r="B88" s="155"/>
      <c r="C88" s="147"/>
      <c r="D88" s="156" t="s">
        <v>281</v>
      </c>
      <c r="E88" s="157"/>
      <c r="F88" s="158"/>
      <c r="G88" s="159"/>
      <c r="H88" s="159"/>
      <c r="I88" s="159"/>
      <c r="J88" s="159"/>
      <c r="K88" s="160"/>
      <c r="L88" s="160"/>
      <c r="M88" s="157"/>
      <c r="N88" s="157"/>
      <c r="O88" s="158"/>
      <c r="P88" s="158"/>
      <c r="Q88" s="157"/>
      <c r="R88" s="157"/>
      <c r="S88" s="157"/>
      <c r="T88" s="161"/>
      <c r="U88" s="161"/>
      <c r="V88" s="161" t="s">
        <v>0</v>
      </c>
      <c r="W88" s="162"/>
      <c r="X88" s="158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</row>
    <row r="89" spans="1:37" ht="25.5">
      <c r="A89" s="145"/>
      <c r="B89" s="155"/>
      <c r="C89" s="147"/>
      <c r="D89" s="156" t="s">
        <v>282</v>
      </c>
      <c r="E89" s="157"/>
      <c r="F89" s="158"/>
      <c r="G89" s="159"/>
      <c r="H89" s="159"/>
      <c r="I89" s="159"/>
      <c r="J89" s="159"/>
      <c r="K89" s="160"/>
      <c r="L89" s="160"/>
      <c r="M89" s="157"/>
      <c r="N89" s="157"/>
      <c r="O89" s="158"/>
      <c r="P89" s="158"/>
      <c r="Q89" s="157"/>
      <c r="R89" s="157"/>
      <c r="S89" s="157"/>
      <c r="T89" s="161"/>
      <c r="U89" s="161"/>
      <c r="V89" s="161" t="s">
        <v>0</v>
      </c>
      <c r="W89" s="162"/>
      <c r="X89" s="158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</row>
    <row r="90" spans="1:37">
      <c r="A90" s="145"/>
      <c r="B90" s="155"/>
      <c r="C90" s="147"/>
      <c r="D90" s="163" t="s">
        <v>283</v>
      </c>
      <c r="E90" s="164">
        <f>J90</f>
        <v>0</v>
      </c>
      <c r="F90" s="150"/>
      <c r="G90" s="151"/>
      <c r="H90" s="164">
        <f>SUM(H51:H89)</f>
        <v>0</v>
      </c>
      <c r="I90" s="164">
        <f>SUM(I51:I89)</f>
        <v>0</v>
      </c>
      <c r="J90" s="164">
        <f>SUM(J51:J89)</f>
        <v>0</v>
      </c>
      <c r="K90" s="152"/>
      <c r="L90" s="165">
        <f>SUM(L51:L89)</f>
        <v>20.289102979999999</v>
      </c>
      <c r="M90" s="149"/>
      <c r="N90" s="166">
        <f>SUM(N51:N89)</f>
        <v>0</v>
      </c>
      <c r="O90" s="150"/>
      <c r="P90" s="150"/>
      <c r="Q90" s="149"/>
      <c r="R90" s="149"/>
      <c r="S90" s="149"/>
      <c r="T90" s="153"/>
      <c r="U90" s="153"/>
      <c r="V90" s="153"/>
      <c r="W90" s="154">
        <f>SUM(W51:W89)</f>
        <v>144.166</v>
      </c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</row>
    <row r="91" spans="1:37">
      <c r="A91" s="145"/>
      <c r="B91" s="155"/>
      <c r="C91" s="147"/>
      <c r="D91" s="148"/>
      <c r="E91" s="149"/>
      <c r="F91" s="150"/>
      <c r="G91" s="151"/>
      <c r="H91" s="151"/>
      <c r="I91" s="151"/>
      <c r="J91" s="151"/>
      <c r="K91" s="152"/>
      <c r="L91" s="152"/>
      <c r="M91" s="149"/>
      <c r="N91" s="149"/>
      <c r="O91" s="150"/>
      <c r="P91" s="150"/>
      <c r="Q91" s="149"/>
      <c r="R91" s="149"/>
      <c r="S91" s="149"/>
      <c r="T91" s="153"/>
      <c r="U91" s="153"/>
      <c r="V91" s="153"/>
      <c r="W91" s="154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</row>
    <row r="92" spans="1:37">
      <c r="A92" s="145"/>
      <c r="B92" s="147" t="s">
        <v>284</v>
      </c>
      <c r="C92" s="147"/>
      <c r="D92" s="148"/>
      <c r="E92" s="149"/>
      <c r="F92" s="150"/>
      <c r="G92" s="151"/>
      <c r="H92" s="151"/>
      <c r="I92" s="151"/>
      <c r="J92" s="151"/>
      <c r="K92" s="152"/>
      <c r="L92" s="152"/>
      <c r="M92" s="149"/>
      <c r="N92" s="149"/>
      <c r="O92" s="150"/>
      <c r="P92" s="150"/>
      <c r="Q92" s="149"/>
      <c r="R92" s="149"/>
      <c r="S92" s="149"/>
      <c r="T92" s="153"/>
      <c r="U92" s="153"/>
      <c r="V92" s="153"/>
      <c r="W92" s="154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</row>
    <row r="93" spans="1:37" ht="25.5">
      <c r="A93" s="145">
        <v>24</v>
      </c>
      <c r="B93" s="155" t="s">
        <v>256</v>
      </c>
      <c r="C93" s="147" t="s">
        <v>285</v>
      </c>
      <c r="D93" s="148" t="s">
        <v>286</v>
      </c>
      <c r="E93" s="149">
        <v>62</v>
      </c>
      <c r="F93" s="150" t="s">
        <v>259</v>
      </c>
      <c r="G93" s="151"/>
      <c r="H93" s="151">
        <f>ROUND(E93*G93,2)</f>
        <v>0</v>
      </c>
      <c r="I93" s="151"/>
      <c r="J93" s="151">
        <f>ROUND(E93*G93,2)</f>
        <v>0</v>
      </c>
      <c r="K93" s="152">
        <v>7.0200000000000002E-3</v>
      </c>
      <c r="L93" s="152">
        <f>E93*K93</f>
        <v>0.43524000000000002</v>
      </c>
      <c r="M93" s="149"/>
      <c r="N93" s="149">
        <f>E93*M93</f>
        <v>0</v>
      </c>
      <c r="O93" s="150">
        <v>20</v>
      </c>
      <c r="P93" s="150" t="s">
        <v>155</v>
      </c>
      <c r="Q93" s="149"/>
      <c r="R93" s="149"/>
      <c r="S93" s="149"/>
      <c r="T93" s="153"/>
      <c r="U93" s="153"/>
      <c r="V93" s="153" t="s">
        <v>106</v>
      </c>
      <c r="W93" s="154">
        <v>20.149999999999999</v>
      </c>
      <c r="X93" s="147" t="s">
        <v>287</v>
      </c>
      <c r="Y93" s="147" t="s">
        <v>285</v>
      </c>
      <c r="Z93" s="150" t="s">
        <v>288</v>
      </c>
      <c r="AA93" s="150"/>
      <c r="AB93" s="150">
        <v>7</v>
      </c>
      <c r="AC93" s="150"/>
      <c r="AD93" s="150"/>
      <c r="AE93" s="150"/>
      <c r="AF93" s="150"/>
      <c r="AG93" s="150"/>
      <c r="AH93" s="150"/>
      <c r="AJ93" s="86" t="s">
        <v>144</v>
      </c>
      <c r="AK93" s="86" t="s">
        <v>145</v>
      </c>
    </row>
    <row r="94" spans="1:37" ht="25.5">
      <c r="A94" s="145">
        <v>25</v>
      </c>
      <c r="B94" s="155" t="s">
        <v>264</v>
      </c>
      <c r="C94" s="147" t="s">
        <v>289</v>
      </c>
      <c r="D94" s="148" t="s">
        <v>290</v>
      </c>
      <c r="E94" s="149">
        <v>26</v>
      </c>
      <c r="F94" s="150" t="s">
        <v>259</v>
      </c>
      <c r="G94" s="151"/>
      <c r="H94" s="151"/>
      <c r="I94" s="151">
        <f>ROUND(E94*G94,2)</f>
        <v>0</v>
      </c>
      <c r="J94" s="151">
        <f>ROUND(E94*G94,2)</f>
        <v>0</v>
      </c>
      <c r="K94" s="152">
        <v>7.1000000000000004E-3</v>
      </c>
      <c r="L94" s="152">
        <f>E94*K94</f>
        <v>0.18460000000000001</v>
      </c>
      <c r="M94" s="149"/>
      <c r="N94" s="149">
        <f>E94*M94</f>
        <v>0</v>
      </c>
      <c r="O94" s="150">
        <v>20</v>
      </c>
      <c r="P94" s="150" t="s">
        <v>155</v>
      </c>
      <c r="Q94" s="149"/>
      <c r="R94" s="149"/>
      <c r="S94" s="149"/>
      <c r="T94" s="153"/>
      <c r="U94" s="153"/>
      <c r="V94" s="153" t="s">
        <v>99</v>
      </c>
      <c r="W94" s="154"/>
      <c r="X94" s="147" t="s">
        <v>291</v>
      </c>
      <c r="Y94" s="147" t="s">
        <v>289</v>
      </c>
      <c r="Z94" s="150" t="s">
        <v>292</v>
      </c>
      <c r="AA94" s="147" t="s">
        <v>155</v>
      </c>
      <c r="AB94" s="150">
        <v>8</v>
      </c>
      <c r="AC94" s="150"/>
      <c r="AD94" s="150"/>
      <c r="AE94" s="150"/>
      <c r="AF94" s="150"/>
      <c r="AG94" s="150"/>
      <c r="AH94" s="150"/>
      <c r="AJ94" s="86" t="s">
        <v>269</v>
      </c>
      <c r="AK94" s="86" t="s">
        <v>145</v>
      </c>
    </row>
    <row r="95" spans="1:37" ht="25.5">
      <c r="A95" s="145">
        <v>26</v>
      </c>
      <c r="B95" s="155" t="s">
        <v>264</v>
      </c>
      <c r="C95" s="147" t="s">
        <v>293</v>
      </c>
      <c r="D95" s="148" t="s">
        <v>294</v>
      </c>
      <c r="E95" s="149">
        <v>28</v>
      </c>
      <c r="F95" s="150" t="s">
        <v>259</v>
      </c>
      <c r="G95" s="151"/>
      <c r="H95" s="151"/>
      <c r="I95" s="151">
        <f>ROUND(E95*G95,2)</f>
        <v>0</v>
      </c>
      <c r="J95" s="151">
        <f>ROUND(E95*G95,2)</f>
        <v>0</v>
      </c>
      <c r="K95" s="152">
        <v>7.1000000000000004E-3</v>
      </c>
      <c r="L95" s="152">
        <f>E95*K95</f>
        <v>0.1988</v>
      </c>
      <c r="M95" s="149"/>
      <c r="N95" s="149">
        <f>E95*M95</f>
        <v>0</v>
      </c>
      <c r="O95" s="150">
        <v>20</v>
      </c>
      <c r="P95" s="150" t="s">
        <v>155</v>
      </c>
      <c r="Q95" s="149"/>
      <c r="R95" s="149"/>
      <c r="S95" s="149"/>
      <c r="T95" s="153"/>
      <c r="U95" s="153"/>
      <c r="V95" s="153" t="s">
        <v>99</v>
      </c>
      <c r="W95" s="154"/>
      <c r="X95" s="147" t="s">
        <v>295</v>
      </c>
      <c r="Y95" s="147" t="s">
        <v>293</v>
      </c>
      <c r="Z95" s="150" t="s">
        <v>292</v>
      </c>
      <c r="AA95" s="147" t="s">
        <v>155</v>
      </c>
      <c r="AB95" s="150">
        <v>8</v>
      </c>
      <c r="AC95" s="150"/>
      <c r="AD95" s="150"/>
      <c r="AE95" s="150"/>
      <c r="AF95" s="150"/>
      <c r="AG95" s="150"/>
      <c r="AH95" s="150"/>
      <c r="AJ95" s="86" t="s">
        <v>269</v>
      </c>
      <c r="AK95" s="86" t="s">
        <v>145</v>
      </c>
    </row>
    <row r="96" spans="1:37" ht="25.5">
      <c r="A96" s="145">
        <v>27</v>
      </c>
      <c r="B96" s="155" t="s">
        <v>264</v>
      </c>
      <c r="C96" s="147" t="s">
        <v>296</v>
      </c>
      <c r="D96" s="148" t="s">
        <v>297</v>
      </c>
      <c r="E96" s="149">
        <v>4</v>
      </c>
      <c r="F96" s="150" t="s">
        <v>259</v>
      </c>
      <c r="G96" s="151"/>
      <c r="H96" s="151"/>
      <c r="I96" s="151">
        <f>ROUND(E96*G96,2)</f>
        <v>0</v>
      </c>
      <c r="J96" s="151">
        <f>ROUND(E96*G96,2)</f>
        <v>0</v>
      </c>
      <c r="K96" s="152">
        <v>7.1000000000000004E-3</v>
      </c>
      <c r="L96" s="152">
        <f>E96*K96</f>
        <v>2.8400000000000002E-2</v>
      </c>
      <c r="M96" s="149"/>
      <c r="N96" s="149">
        <f>E96*M96</f>
        <v>0</v>
      </c>
      <c r="O96" s="150">
        <v>20</v>
      </c>
      <c r="P96" s="150" t="s">
        <v>155</v>
      </c>
      <c r="Q96" s="149"/>
      <c r="R96" s="149"/>
      <c r="S96" s="149"/>
      <c r="T96" s="153"/>
      <c r="U96" s="153"/>
      <c r="V96" s="153" t="s">
        <v>99</v>
      </c>
      <c r="W96" s="154"/>
      <c r="X96" s="147" t="s">
        <v>291</v>
      </c>
      <c r="Y96" s="147" t="s">
        <v>296</v>
      </c>
      <c r="Z96" s="150" t="s">
        <v>292</v>
      </c>
      <c r="AA96" s="147" t="s">
        <v>155</v>
      </c>
      <c r="AB96" s="150">
        <v>8</v>
      </c>
      <c r="AC96" s="150"/>
      <c r="AD96" s="150"/>
      <c r="AE96" s="150"/>
      <c r="AF96" s="150"/>
      <c r="AG96" s="150"/>
      <c r="AH96" s="150"/>
      <c r="AJ96" s="86" t="s">
        <v>269</v>
      </c>
      <c r="AK96" s="86" t="s">
        <v>145</v>
      </c>
    </row>
    <row r="97" spans="1:37" ht="25.5">
      <c r="A97" s="145">
        <v>28</v>
      </c>
      <c r="B97" s="155" t="s">
        <v>264</v>
      </c>
      <c r="C97" s="147" t="s">
        <v>298</v>
      </c>
      <c r="D97" s="148" t="s">
        <v>299</v>
      </c>
      <c r="E97" s="149">
        <v>4</v>
      </c>
      <c r="F97" s="150" t="s">
        <v>259</v>
      </c>
      <c r="G97" s="151"/>
      <c r="H97" s="151"/>
      <c r="I97" s="151">
        <f>ROUND(E97*G97,2)</f>
        <v>0</v>
      </c>
      <c r="J97" s="151">
        <f>ROUND(E97*G97,2)</f>
        <v>0</v>
      </c>
      <c r="K97" s="152">
        <v>7.1000000000000004E-3</v>
      </c>
      <c r="L97" s="152">
        <f>E97*K97</f>
        <v>2.8400000000000002E-2</v>
      </c>
      <c r="M97" s="149"/>
      <c r="N97" s="149">
        <f>E97*M97</f>
        <v>0</v>
      </c>
      <c r="O97" s="150">
        <v>20</v>
      </c>
      <c r="P97" s="150" t="s">
        <v>155</v>
      </c>
      <c r="Q97" s="149"/>
      <c r="R97" s="149"/>
      <c r="S97" s="149"/>
      <c r="T97" s="153"/>
      <c r="U97" s="153"/>
      <c r="V97" s="153" t="s">
        <v>99</v>
      </c>
      <c r="W97" s="154"/>
      <c r="X97" s="147" t="s">
        <v>291</v>
      </c>
      <c r="Y97" s="147" t="s">
        <v>298</v>
      </c>
      <c r="Z97" s="150" t="s">
        <v>292</v>
      </c>
      <c r="AA97" s="147" t="s">
        <v>155</v>
      </c>
      <c r="AB97" s="150">
        <v>8</v>
      </c>
      <c r="AC97" s="150"/>
      <c r="AD97" s="150"/>
      <c r="AE97" s="150"/>
      <c r="AF97" s="150"/>
      <c r="AG97" s="150"/>
      <c r="AH97" s="150"/>
      <c r="AJ97" s="86" t="s">
        <v>269</v>
      </c>
      <c r="AK97" s="86" t="s">
        <v>145</v>
      </c>
    </row>
    <row r="98" spans="1:37">
      <c r="A98" s="145"/>
      <c r="B98" s="155"/>
      <c r="C98" s="147"/>
      <c r="D98" s="163" t="s">
        <v>300</v>
      </c>
      <c r="E98" s="164">
        <f>J98</f>
        <v>0</v>
      </c>
      <c r="F98" s="150"/>
      <c r="G98" s="151"/>
      <c r="H98" s="164">
        <f>SUM(H92:H97)</f>
        <v>0</v>
      </c>
      <c r="I98" s="164">
        <f>SUM(I92:I97)</f>
        <v>0</v>
      </c>
      <c r="J98" s="164">
        <f>SUM(J92:J97)</f>
        <v>0</v>
      </c>
      <c r="K98" s="152"/>
      <c r="L98" s="165">
        <f>SUM(L92:L97)</f>
        <v>0.87544</v>
      </c>
      <c r="M98" s="149"/>
      <c r="N98" s="166">
        <f>SUM(N92:N97)</f>
        <v>0</v>
      </c>
      <c r="O98" s="150"/>
      <c r="P98" s="150"/>
      <c r="Q98" s="149"/>
      <c r="R98" s="149"/>
      <c r="S98" s="149"/>
      <c r="T98" s="153"/>
      <c r="U98" s="153"/>
      <c r="V98" s="153"/>
      <c r="W98" s="154">
        <f>SUM(W92:W97)</f>
        <v>20.149999999999999</v>
      </c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</row>
    <row r="99" spans="1:37">
      <c r="A99" s="145"/>
      <c r="B99" s="155"/>
      <c r="C99" s="147"/>
      <c r="D99" s="148"/>
      <c r="E99" s="149"/>
      <c r="F99" s="150"/>
      <c r="G99" s="151"/>
      <c r="H99" s="151"/>
      <c r="I99" s="151"/>
      <c r="J99" s="151"/>
      <c r="K99" s="152"/>
      <c r="L99" s="152"/>
      <c r="M99" s="149"/>
      <c r="N99" s="149"/>
      <c r="O99" s="150"/>
      <c r="P99" s="150"/>
      <c r="Q99" s="149"/>
      <c r="R99" s="149"/>
      <c r="S99" s="149"/>
      <c r="T99" s="153"/>
      <c r="U99" s="153"/>
      <c r="V99" s="153"/>
      <c r="W99" s="154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</row>
    <row r="100" spans="1:37">
      <c r="A100" s="145"/>
      <c r="B100" s="147" t="s">
        <v>301</v>
      </c>
      <c r="C100" s="147"/>
      <c r="D100" s="148"/>
      <c r="E100" s="149"/>
      <c r="F100" s="150"/>
      <c r="G100" s="151"/>
      <c r="H100" s="151"/>
      <c r="I100" s="151"/>
      <c r="J100" s="151"/>
      <c r="K100" s="152"/>
      <c r="L100" s="152"/>
      <c r="M100" s="149"/>
      <c r="N100" s="149"/>
      <c r="O100" s="150"/>
      <c r="P100" s="150"/>
      <c r="Q100" s="149"/>
      <c r="R100" s="149"/>
      <c r="S100" s="149"/>
      <c r="T100" s="153"/>
      <c r="U100" s="153"/>
      <c r="V100" s="153"/>
      <c r="W100" s="154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</row>
    <row r="101" spans="1:37" ht="25.5">
      <c r="A101" s="145">
        <v>29</v>
      </c>
      <c r="B101" s="155" t="s">
        <v>137</v>
      </c>
      <c r="C101" s="147" t="s">
        <v>302</v>
      </c>
      <c r="D101" s="148" t="s">
        <v>303</v>
      </c>
      <c r="E101" s="149">
        <v>43.12</v>
      </c>
      <c r="F101" s="150" t="s">
        <v>140</v>
      </c>
      <c r="G101" s="151"/>
      <c r="H101" s="151">
        <f>ROUND(E101*G101,2)</f>
        <v>0</v>
      </c>
      <c r="I101" s="151"/>
      <c r="J101" s="151">
        <f>ROUND(E101*G101,2)</f>
        <v>0</v>
      </c>
      <c r="K101" s="152">
        <v>0.25094</v>
      </c>
      <c r="L101" s="152">
        <f>E101*K101</f>
        <v>10.820532799999999</v>
      </c>
      <c r="M101" s="149"/>
      <c r="N101" s="149">
        <f>E101*M101</f>
        <v>0</v>
      </c>
      <c r="O101" s="150">
        <v>20</v>
      </c>
      <c r="P101" s="150" t="s">
        <v>155</v>
      </c>
      <c r="Q101" s="149"/>
      <c r="R101" s="149"/>
      <c r="S101" s="149"/>
      <c r="T101" s="153"/>
      <c r="U101" s="153"/>
      <c r="V101" s="153" t="s">
        <v>106</v>
      </c>
      <c r="W101" s="154">
        <v>2.0699999999999998</v>
      </c>
      <c r="X101" s="147" t="s">
        <v>304</v>
      </c>
      <c r="Y101" s="147" t="s">
        <v>302</v>
      </c>
      <c r="Z101" s="150" t="s">
        <v>305</v>
      </c>
      <c r="AA101" s="150"/>
      <c r="AB101" s="150">
        <v>7</v>
      </c>
      <c r="AC101" s="150"/>
      <c r="AD101" s="150"/>
      <c r="AE101" s="150"/>
      <c r="AF101" s="150"/>
      <c r="AG101" s="150"/>
      <c r="AH101" s="150"/>
      <c r="AJ101" s="86" t="s">
        <v>144</v>
      </c>
      <c r="AK101" s="86" t="s">
        <v>145</v>
      </c>
    </row>
    <row r="102" spans="1:37">
      <c r="A102" s="145"/>
      <c r="B102" s="155"/>
      <c r="C102" s="147"/>
      <c r="D102" s="156" t="s">
        <v>306</v>
      </c>
      <c r="E102" s="157"/>
      <c r="F102" s="158"/>
      <c r="G102" s="159"/>
      <c r="H102" s="159"/>
      <c r="I102" s="159"/>
      <c r="J102" s="159"/>
      <c r="K102" s="160"/>
      <c r="L102" s="160"/>
      <c r="M102" s="157"/>
      <c r="N102" s="157"/>
      <c r="O102" s="158"/>
      <c r="P102" s="158"/>
      <c r="Q102" s="157"/>
      <c r="R102" s="157"/>
      <c r="S102" s="157"/>
      <c r="T102" s="161"/>
      <c r="U102" s="161"/>
      <c r="V102" s="161" t="s">
        <v>0</v>
      </c>
      <c r="W102" s="162"/>
      <c r="X102" s="158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</row>
    <row r="103" spans="1:37">
      <c r="A103" s="145"/>
      <c r="B103" s="155"/>
      <c r="C103" s="147"/>
      <c r="D103" s="156" t="s">
        <v>201</v>
      </c>
      <c r="E103" s="157"/>
      <c r="F103" s="158"/>
      <c r="G103" s="159"/>
      <c r="H103" s="159"/>
      <c r="I103" s="159"/>
      <c r="J103" s="159"/>
      <c r="K103" s="160"/>
      <c r="L103" s="160"/>
      <c r="M103" s="157"/>
      <c r="N103" s="157"/>
      <c r="O103" s="158"/>
      <c r="P103" s="158"/>
      <c r="Q103" s="157"/>
      <c r="R103" s="157"/>
      <c r="S103" s="157"/>
      <c r="T103" s="161"/>
      <c r="U103" s="161"/>
      <c r="V103" s="161" t="s">
        <v>0</v>
      </c>
      <c r="W103" s="162"/>
      <c r="X103" s="158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</row>
    <row r="104" spans="1:37">
      <c r="A104" s="145"/>
      <c r="B104" s="155"/>
      <c r="C104" s="147"/>
      <c r="D104" s="156" t="s">
        <v>202</v>
      </c>
      <c r="E104" s="157"/>
      <c r="F104" s="158"/>
      <c r="G104" s="159"/>
      <c r="H104" s="159"/>
      <c r="I104" s="159"/>
      <c r="J104" s="159"/>
      <c r="K104" s="160"/>
      <c r="L104" s="160"/>
      <c r="M104" s="157"/>
      <c r="N104" s="157"/>
      <c r="O104" s="158"/>
      <c r="P104" s="158"/>
      <c r="Q104" s="157"/>
      <c r="R104" s="157"/>
      <c r="S104" s="157"/>
      <c r="T104" s="161"/>
      <c r="U104" s="161"/>
      <c r="V104" s="161" t="s">
        <v>0</v>
      </c>
      <c r="W104" s="162"/>
      <c r="X104" s="158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</row>
    <row r="105" spans="1:37">
      <c r="A105" s="145"/>
      <c r="B105" s="155"/>
      <c r="C105" s="147"/>
      <c r="D105" s="156" t="s">
        <v>203</v>
      </c>
      <c r="E105" s="157"/>
      <c r="F105" s="158"/>
      <c r="G105" s="159"/>
      <c r="H105" s="159"/>
      <c r="I105" s="159"/>
      <c r="J105" s="159"/>
      <c r="K105" s="160"/>
      <c r="L105" s="160"/>
      <c r="M105" s="157"/>
      <c r="N105" s="157"/>
      <c r="O105" s="158"/>
      <c r="P105" s="158"/>
      <c r="Q105" s="157"/>
      <c r="R105" s="157"/>
      <c r="S105" s="157"/>
      <c r="T105" s="161"/>
      <c r="U105" s="161"/>
      <c r="V105" s="161" t="s">
        <v>0</v>
      </c>
      <c r="W105" s="162"/>
      <c r="X105" s="158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</row>
    <row r="106" spans="1:37" ht="25.5">
      <c r="A106" s="145">
        <v>30</v>
      </c>
      <c r="B106" s="155" t="s">
        <v>137</v>
      </c>
      <c r="C106" s="147" t="s">
        <v>307</v>
      </c>
      <c r="D106" s="148" t="s">
        <v>308</v>
      </c>
      <c r="E106" s="149">
        <v>5</v>
      </c>
      <c r="F106" s="150" t="s">
        <v>140</v>
      </c>
      <c r="G106" s="151"/>
      <c r="H106" s="151">
        <f>ROUND(E106*G106,2)</f>
        <v>0</v>
      </c>
      <c r="I106" s="151"/>
      <c r="J106" s="151">
        <f>ROUND(E106*G106,2)</f>
        <v>0</v>
      </c>
      <c r="K106" s="152">
        <v>0.36834</v>
      </c>
      <c r="L106" s="152">
        <f>E106*K106</f>
        <v>1.8416999999999999</v>
      </c>
      <c r="M106" s="149"/>
      <c r="N106" s="149">
        <f>E106*M106</f>
        <v>0</v>
      </c>
      <c r="O106" s="150">
        <v>20</v>
      </c>
      <c r="P106" s="150" t="s">
        <v>155</v>
      </c>
      <c r="Q106" s="149"/>
      <c r="R106" s="149"/>
      <c r="S106" s="149"/>
      <c r="T106" s="153"/>
      <c r="U106" s="153"/>
      <c r="V106" s="153" t="s">
        <v>106</v>
      </c>
      <c r="W106" s="154">
        <v>0.26</v>
      </c>
      <c r="X106" s="147" t="s">
        <v>309</v>
      </c>
      <c r="Y106" s="147" t="s">
        <v>307</v>
      </c>
      <c r="Z106" s="150" t="s">
        <v>305</v>
      </c>
      <c r="AA106" s="150"/>
      <c r="AB106" s="150">
        <v>7</v>
      </c>
      <c r="AC106" s="150"/>
      <c r="AD106" s="150"/>
      <c r="AE106" s="150"/>
      <c r="AF106" s="150"/>
      <c r="AG106" s="150"/>
      <c r="AH106" s="150"/>
      <c r="AJ106" s="86" t="s">
        <v>144</v>
      </c>
      <c r="AK106" s="86" t="s">
        <v>145</v>
      </c>
    </row>
    <row r="107" spans="1:37" ht="25.5">
      <c r="A107" s="145">
        <v>31</v>
      </c>
      <c r="B107" s="155" t="s">
        <v>146</v>
      </c>
      <c r="C107" s="147" t="s">
        <v>310</v>
      </c>
      <c r="D107" s="148" t="s">
        <v>311</v>
      </c>
      <c r="E107" s="149">
        <v>5</v>
      </c>
      <c r="F107" s="150" t="s">
        <v>140</v>
      </c>
      <c r="G107" s="151"/>
      <c r="H107" s="151">
        <f>ROUND(E107*G107,2)</f>
        <v>0</v>
      </c>
      <c r="I107" s="151"/>
      <c r="J107" s="151">
        <f>ROUND(E107*G107,2)</f>
        <v>0</v>
      </c>
      <c r="K107" s="152">
        <v>5.6100000000000004E-3</v>
      </c>
      <c r="L107" s="152">
        <f>E107*K107</f>
        <v>2.8050000000000002E-2</v>
      </c>
      <c r="M107" s="149"/>
      <c r="N107" s="149">
        <f>E107*M107</f>
        <v>0</v>
      </c>
      <c r="O107" s="150">
        <v>20</v>
      </c>
      <c r="P107" s="150" t="s">
        <v>312</v>
      </c>
      <c r="Q107" s="149"/>
      <c r="R107" s="149"/>
      <c r="S107" s="149"/>
      <c r="T107" s="153"/>
      <c r="U107" s="153"/>
      <c r="V107" s="153" t="s">
        <v>106</v>
      </c>
      <c r="W107" s="154">
        <v>0.02</v>
      </c>
      <c r="X107" s="147" t="s">
        <v>313</v>
      </c>
      <c r="Y107" s="147" t="s">
        <v>310</v>
      </c>
      <c r="Z107" s="150" t="s">
        <v>152</v>
      </c>
      <c r="AA107" s="150"/>
      <c r="AB107" s="150">
        <v>7</v>
      </c>
      <c r="AC107" s="150"/>
      <c r="AD107" s="150"/>
      <c r="AE107" s="150"/>
      <c r="AF107" s="150"/>
      <c r="AG107" s="150"/>
      <c r="AH107" s="150"/>
      <c r="AJ107" s="86" t="s">
        <v>144</v>
      </c>
      <c r="AK107" s="86" t="s">
        <v>145</v>
      </c>
    </row>
    <row r="108" spans="1:37">
      <c r="A108" s="145">
        <v>32</v>
      </c>
      <c r="B108" s="155" t="s">
        <v>137</v>
      </c>
      <c r="C108" s="147" t="s">
        <v>314</v>
      </c>
      <c r="D108" s="148" t="s">
        <v>315</v>
      </c>
      <c r="E108" s="149">
        <v>5</v>
      </c>
      <c r="F108" s="150" t="s">
        <v>140</v>
      </c>
      <c r="G108" s="151"/>
      <c r="H108" s="151">
        <f>ROUND(E108*G108,2)</f>
        <v>0</v>
      </c>
      <c r="I108" s="151"/>
      <c r="J108" s="151">
        <f>ROUND(E108*G108,2)</f>
        <v>0</v>
      </c>
      <c r="K108" s="152">
        <v>0.12341000000000001</v>
      </c>
      <c r="L108" s="152">
        <f>E108*K108</f>
        <v>0.61704999999999999</v>
      </c>
      <c r="M108" s="149"/>
      <c r="N108" s="149">
        <f>E108*M108</f>
        <v>0</v>
      </c>
      <c r="O108" s="150">
        <v>20</v>
      </c>
      <c r="P108" s="150" t="s">
        <v>316</v>
      </c>
      <c r="Q108" s="149"/>
      <c r="R108" s="149"/>
      <c r="S108" s="149"/>
      <c r="T108" s="153"/>
      <c r="U108" s="153"/>
      <c r="V108" s="153" t="s">
        <v>106</v>
      </c>
      <c r="W108" s="154">
        <v>0.67500000000000004</v>
      </c>
      <c r="X108" s="147" t="s">
        <v>317</v>
      </c>
      <c r="Y108" s="147" t="s">
        <v>314</v>
      </c>
      <c r="Z108" s="150" t="s">
        <v>152</v>
      </c>
      <c r="AA108" s="150"/>
      <c r="AB108" s="150">
        <v>7</v>
      </c>
      <c r="AC108" s="150"/>
      <c r="AD108" s="150"/>
      <c r="AE108" s="150"/>
      <c r="AF108" s="150"/>
      <c r="AG108" s="150"/>
      <c r="AH108" s="150"/>
      <c r="AJ108" s="86" t="s">
        <v>144</v>
      </c>
      <c r="AK108" s="86" t="s">
        <v>145</v>
      </c>
    </row>
    <row r="109" spans="1:37" ht="25.5">
      <c r="A109" s="145">
        <v>33</v>
      </c>
      <c r="B109" s="155" t="s">
        <v>137</v>
      </c>
      <c r="C109" s="147" t="s">
        <v>318</v>
      </c>
      <c r="D109" s="148" t="s">
        <v>319</v>
      </c>
      <c r="E109" s="149">
        <v>5</v>
      </c>
      <c r="F109" s="150" t="s">
        <v>140</v>
      </c>
      <c r="G109" s="151"/>
      <c r="H109" s="151">
        <f>ROUND(E109*G109,2)</f>
        <v>0</v>
      </c>
      <c r="I109" s="151"/>
      <c r="J109" s="151">
        <f>ROUND(E109*G109,2)</f>
        <v>0</v>
      </c>
      <c r="K109" s="152">
        <v>0.22428000000000001</v>
      </c>
      <c r="L109" s="152">
        <f>E109*K109</f>
        <v>1.1214</v>
      </c>
      <c r="M109" s="149"/>
      <c r="N109" s="149">
        <f>E109*M109</f>
        <v>0</v>
      </c>
      <c r="O109" s="150">
        <v>20</v>
      </c>
      <c r="P109" s="150" t="s">
        <v>320</v>
      </c>
      <c r="Q109" s="149"/>
      <c r="R109" s="149"/>
      <c r="S109" s="149"/>
      <c r="T109" s="153"/>
      <c r="U109" s="153"/>
      <c r="V109" s="153" t="s">
        <v>106</v>
      </c>
      <c r="W109" s="154">
        <v>0.17499999999999999</v>
      </c>
      <c r="X109" s="147" t="s">
        <v>321</v>
      </c>
      <c r="Y109" s="147" t="s">
        <v>318</v>
      </c>
      <c r="Z109" s="150" t="s">
        <v>152</v>
      </c>
      <c r="AA109" s="150"/>
      <c r="AB109" s="150">
        <v>7</v>
      </c>
      <c r="AC109" s="150"/>
      <c r="AD109" s="150"/>
      <c r="AE109" s="150"/>
      <c r="AF109" s="150"/>
      <c r="AG109" s="150"/>
      <c r="AH109" s="150"/>
      <c r="AJ109" s="86" t="s">
        <v>144</v>
      </c>
      <c r="AK109" s="86" t="s">
        <v>145</v>
      </c>
    </row>
    <row r="110" spans="1:37">
      <c r="A110" s="145">
        <v>34</v>
      </c>
      <c r="B110" s="155" t="s">
        <v>322</v>
      </c>
      <c r="C110" s="147" t="s">
        <v>323</v>
      </c>
      <c r="D110" s="148" t="s">
        <v>324</v>
      </c>
      <c r="E110" s="149">
        <v>811.76</v>
      </c>
      <c r="F110" s="150" t="s">
        <v>140</v>
      </c>
      <c r="G110" s="151"/>
      <c r="H110" s="151">
        <f>ROUND(E110*G110,2)</f>
        <v>0</v>
      </c>
      <c r="I110" s="151"/>
      <c r="J110" s="151">
        <f>ROUND(E110*G110,2)</f>
        <v>0</v>
      </c>
      <c r="K110" s="152"/>
      <c r="L110" s="152">
        <f>E110*K110</f>
        <v>0</v>
      </c>
      <c r="M110" s="149"/>
      <c r="N110" s="149">
        <f>E110*M110</f>
        <v>0</v>
      </c>
      <c r="O110" s="150">
        <v>20</v>
      </c>
      <c r="P110" s="150" t="s">
        <v>155</v>
      </c>
      <c r="Q110" s="149"/>
      <c r="R110" s="149"/>
      <c r="S110" s="149"/>
      <c r="T110" s="153"/>
      <c r="U110" s="153"/>
      <c r="V110" s="153" t="s">
        <v>106</v>
      </c>
      <c r="W110" s="154">
        <v>1303.6869999999999</v>
      </c>
      <c r="X110" s="147" t="s">
        <v>325</v>
      </c>
      <c r="Y110" s="147" t="s">
        <v>323</v>
      </c>
      <c r="Z110" s="150" t="s">
        <v>326</v>
      </c>
      <c r="AA110" s="150"/>
      <c r="AB110" s="150">
        <v>7</v>
      </c>
      <c r="AC110" s="150"/>
      <c r="AD110" s="150"/>
      <c r="AE110" s="150"/>
      <c r="AF110" s="150"/>
      <c r="AG110" s="150"/>
      <c r="AH110" s="150"/>
      <c r="AJ110" s="86" t="s">
        <v>144</v>
      </c>
      <c r="AK110" s="86" t="s">
        <v>145</v>
      </c>
    </row>
    <row r="111" spans="1:37">
      <c r="A111" s="145"/>
      <c r="B111" s="155"/>
      <c r="C111" s="147"/>
      <c r="D111" s="156" t="s">
        <v>327</v>
      </c>
      <c r="E111" s="157"/>
      <c r="F111" s="158"/>
      <c r="G111" s="159"/>
      <c r="H111" s="159"/>
      <c r="I111" s="159"/>
      <c r="J111" s="159"/>
      <c r="K111" s="160"/>
      <c r="L111" s="160"/>
      <c r="M111" s="157"/>
      <c r="N111" s="157"/>
      <c r="O111" s="158"/>
      <c r="P111" s="158"/>
      <c r="Q111" s="157"/>
      <c r="R111" s="157"/>
      <c r="S111" s="157"/>
      <c r="T111" s="161"/>
      <c r="U111" s="161"/>
      <c r="V111" s="161" t="s">
        <v>0</v>
      </c>
      <c r="W111" s="162"/>
      <c r="X111" s="158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</row>
    <row r="112" spans="1:37">
      <c r="A112" s="145"/>
      <c r="B112" s="155"/>
      <c r="C112" s="147"/>
      <c r="D112" s="156" t="s">
        <v>328</v>
      </c>
      <c r="E112" s="157"/>
      <c r="F112" s="158"/>
      <c r="G112" s="159"/>
      <c r="H112" s="159"/>
      <c r="I112" s="159"/>
      <c r="J112" s="159"/>
      <c r="K112" s="160"/>
      <c r="L112" s="160"/>
      <c r="M112" s="157"/>
      <c r="N112" s="157"/>
      <c r="O112" s="158"/>
      <c r="P112" s="158"/>
      <c r="Q112" s="157"/>
      <c r="R112" s="157"/>
      <c r="S112" s="157"/>
      <c r="T112" s="161"/>
      <c r="U112" s="161"/>
      <c r="V112" s="161" t="s">
        <v>0</v>
      </c>
      <c r="W112" s="162"/>
      <c r="X112" s="158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0"/>
    </row>
    <row r="113" spans="1:37" ht="25.5">
      <c r="A113" s="145"/>
      <c r="B113" s="155"/>
      <c r="C113" s="147"/>
      <c r="D113" s="156" t="s">
        <v>329</v>
      </c>
      <c r="E113" s="157"/>
      <c r="F113" s="158"/>
      <c r="G113" s="159"/>
      <c r="H113" s="159"/>
      <c r="I113" s="159"/>
      <c r="J113" s="159"/>
      <c r="K113" s="160"/>
      <c r="L113" s="160"/>
      <c r="M113" s="157"/>
      <c r="N113" s="157"/>
      <c r="O113" s="158"/>
      <c r="P113" s="158"/>
      <c r="Q113" s="157"/>
      <c r="R113" s="157"/>
      <c r="S113" s="157"/>
      <c r="T113" s="161"/>
      <c r="U113" s="161"/>
      <c r="V113" s="161" t="s">
        <v>0</v>
      </c>
      <c r="W113" s="162"/>
      <c r="X113" s="158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</row>
    <row r="114" spans="1:37">
      <c r="A114" s="145"/>
      <c r="B114" s="155"/>
      <c r="C114" s="147"/>
      <c r="D114" s="156" t="s">
        <v>330</v>
      </c>
      <c r="E114" s="157"/>
      <c r="F114" s="158"/>
      <c r="G114" s="159"/>
      <c r="H114" s="159"/>
      <c r="I114" s="159"/>
      <c r="J114" s="159"/>
      <c r="K114" s="160"/>
      <c r="L114" s="160"/>
      <c r="M114" s="157"/>
      <c r="N114" s="157"/>
      <c r="O114" s="158"/>
      <c r="P114" s="158"/>
      <c r="Q114" s="157"/>
      <c r="R114" s="157"/>
      <c r="S114" s="157"/>
      <c r="T114" s="161"/>
      <c r="U114" s="161"/>
      <c r="V114" s="161" t="s">
        <v>0</v>
      </c>
      <c r="W114" s="162"/>
      <c r="X114" s="158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</row>
    <row r="115" spans="1:37">
      <c r="A115" s="145"/>
      <c r="B115" s="155"/>
      <c r="C115" s="147"/>
      <c r="D115" s="156" t="s">
        <v>331</v>
      </c>
      <c r="E115" s="157"/>
      <c r="F115" s="158"/>
      <c r="G115" s="159"/>
      <c r="H115" s="159"/>
      <c r="I115" s="159"/>
      <c r="J115" s="159"/>
      <c r="K115" s="160"/>
      <c r="L115" s="160"/>
      <c r="M115" s="157"/>
      <c r="N115" s="157"/>
      <c r="O115" s="158"/>
      <c r="P115" s="158"/>
      <c r="Q115" s="157"/>
      <c r="R115" s="157"/>
      <c r="S115" s="157"/>
      <c r="T115" s="161"/>
      <c r="U115" s="161"/>
      <c r="V115" s="161" t="s">
        <v>0</v>
      </c>
      <c r="W115" s="162"/>
      <c r="X115" s="158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</row>
    <row r="116" spans="1:37">
      <c r="A116" s="145"/>
      <c r="B116" s="155"/>
      <c r="C116" s="147"/>
      <c r="D116" s="156" t="s">
        <v>332</v>
      </c>
      <c r="E116" s="157"/>
      <c r="F116" s="158"/>
      <c r="G116" s="159"/>
      <c r="H116" s="159"/>
      <c r="I116" s="159"/>
      <c r="J116" s="159"/>
      <c r="K116" s="160"/>
      <c r="L116" s="160"/>
      <c r="M116" s="157"/>
      <c r="N116" s="157"/>
      <c r="O116" s="158"/>
      <c r="P116" s="158"/>
      <c r="Q116" s="157"/>
      <c r="R116" s="157"/>
      <c r="S116" s="157"/>
      <c r="T116" s="161"/>
      <c r="U116" s="161"/>
      <c r="V116" s="161" t="s">
        <v>0</v>
      </c>
      <c r="W116" s="162"/>
      <c r="X116" s="158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</row>
    <row r="117" spans="1:37">
      <c r="A117" s="145"/>
      <c r="B117" s="155"/>
      <c r="C117" s="147"/>
      <c r="D117" s="156" t="s">
        <v>333</v>
      </c>
      <c r="E117" s="157"/>
      <c r="F117" s="158"/>
      <c r="G117" s="159"/>
      <c r="H117" s="159"/>
      <c r="I117" s="159"/>
      <c r="J117" s="159"/>
      <c r="K117" s="160"/>
      <c r="L117" s="160"/>
      <c r="M117" s="157"/>
      <c r="N117" s="157"/>
      <c r="O117" s="158"/>
      <c r="P117" s="158"/>
      <c r="Q117" s="157"/>
      <c r="R117" s="157"/>
      <c r="S117" s="157"/>
      <c r="T117" s="161"/>
      <c r="U117" s="161"/>
      <c r="V117" s="161" t="s">
        <v>0</v>
      </c>
      <c r="W117" s="162"/>
      <c r="X117" s="158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</row>
    <row r="118" spans="1:37">
      <c r="A118" s="145"/>
      <c r="B118" s="155"/>
      <c r="C118" s="147"/>
      <c r="D118" s="156" t="s">
        <v>334</v>
      </c>
      <c r="E118" s="157"/>
      <c r="F118" s="158"/>
      <c r="G118" s="159"/>
      <c r="H118" s="159"/>
      <c r="I118" s="159"/>
      <c r="J118" s="159"/>
      <c r="K118" s="160"/>
      <c r="L118" s="160"/>
      <c r="M118" s="157"/>
      <c r="N118" s="157"/>
      <c r="O118" s="158"/>
      <c r="P118" s="158"/>
      <c r="Q118" s="157"/>
      <c r="R118" s="157"/>
      <c r="S118" s="157"/>
      <c r="T118" s="161"/>
      <c r="U118" s="161"/>
      <c r="V118" s="161" t="s">
        <v>0</v>
      </c>
      <c r="W118" s="162"/>
      <c r="X118" s="158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</row>
    <row r="119" spans="1:37">
      <c r="A119" s="145"/>
      <c r="B119" s="155"/>
      <c r="C119" s="147"/>
      <c r="D119" s="156" t="s">
        <v>335</v>
      </c>
      <c r="E119" s="157"/>
      <c r="F119" s="158"/>
      <c r="G119" s="159"/>
      <c r="H119" s="159"/>
      <c r="I119" s="159"/>
      <c r="J119" s="159"/>
      <c r="K119" s="160"/>
      <c r="L119" s="160"/>
      <c r="M119" s="157"/>
      <c r="N119" s="157"/>
      <c r="O119" s="158"/>
      <c r="P119" s="158"/>
      <c r="Q119" s="157"/>
      <c r="R119" s="157"/>
      <c r="S119" s="157"/>
      <c r="T119" s="161"/>
      <c r="U119" s="161"/>
      <c r="V119" s="161" t="s">
        <v>0</v>
      </c>
      <c r="W119" s="162"/>
      <c r="X119" s="158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</row>
    <row r="120" spans="1:37">
      <c r="A120" s="145"/>
      <c r="B120" s="155"/>
      <c r="C120" s="147"/>
      <c r="D120" s="156" t="s">
        <v>336</v>
      </c>
      <c r="E120" s="157"/>
      <c r="F120" s="158"/>
      <c r="G120" s="159"/>
      <c r="H120" s="159"/>
      <c r="I120" s="159"/>
      <c r="J120" s="159"/>
      <c r="K120" s="160"/>
      <c r="L120" s="160"/>
      <c r="M120" s="157"/>
      <c r="N120" s="157"/>
      <c r="O120" s="158"/>
      <c r="P120" s="158"/>
      <c r="Q120" s="157"/>
      <c r="R120" s="157"/>
      <c r="S120" s="157"/>
      <c r="T120" s="161"/>
      <c r="U120" s="161"/>
      <c r="V120" s="161" t="s">
        <v>0</v>
      </c>
      <c r="W120" s="162"/>
      <c r="X120" s="158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</row>
    <row r="121" spans="1:37">
      <c r="A121" s="145"/>
      <c r="B121" s="155"/>
      <c r="C121" s="147"/>
      <c r="D121" s="156" t="s">
        <v>337</v>
      </c>
      <c r="E121" s="157"/>
      <c r="F121" s="158"/>
      <c r="G121" s="159"/>
      <c r="H121" s="159"/>
      <c r="I121" s="159"/>
      <c r="J121" s="159"/>
      <c r="K121" s="160"/>
      <c r="L121" s="160"/>
      <c r="M121" s="157"/>
      <c r="N121" s="157"/>
      <c r="O121" s="158"/>
      <c r="P121" s="158"/>
      <c r="Q121" s="157"/>
      <c r="R121" s="157"/>
      <c r="S121" s="157"/>
      <c r="T121" s="161"/>
      <c r="U121" s="161"/>
      <c r="V121" s="161" t="s">
        <v>0</v>
      </c>
      <c r="W121" s="162"/>
      <c r="X121" s="158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</row>
    <row r="122" spans="1:37">
      <c r="A122" s="145"/>
      <c r="B122" s="155"/>
      <c r="C122" s="147"/>
      <c r="D122" s="156" t="s">
        <v>338</v>
      </c>
      <c r="E122" s="157"/>
      <c r="F122" s="158"/>
      <c r="G122" s="159"/>
      <c r="H122" s="159"/>
      <c r="I122" s="159"/>
      <c r="J122" s="159"/>
      <c r="K122" s="160"/>
      <c r="L122" s="160"/>
      <c r="M122" s="157"/>
      <c r="N122" s="157"/>
      <c r="O122" s="158"/>
      <c r="P122" s="158"/>
      <c r="Q122" s="157"/>
      <c r="R122" s="157"/>
      <c r="S122" s="157"/>
      <c r="T122" s="161"/>
      <c r="U122" s="161"/>
      <c r="V122" s="161" t="s">
        <v>0</v>
      </c>
      <c r="W122" s="162"/>
      <c r="X122" s="158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</row>
    <row r="123" spans="1:37">
      <c r="A123" s="145"/>
      <c r="B123" s="155"/>
      <c r="C123" s="147"/>
      <c r="D123" s="156" t="s">
        <v>339</v>
      </c>
      <c r="E123" s="157"/>
      <c r="F123" s="158"/>
      <c r="G123" s="159"/>
      <c r="H123" s="159"/>
      <c r="I123" s="159"/>
      <c r="J123" s="159"/>
      <c r="K123" s="160"/>
      <c r="L123" s="160"/>
      <c r="M123" s="157"/>
      <c r="N123" s="157"/>
      <c r="O123" s="158"/>
      <c r="P123" s="158"/>
      <c r="Q123" s="157"/>
      <c r="R123" s="157"/>
      <c r="S123" s="157"/>
      <c r="T123" s="161"/>
      <c r="U123" s="161"/>
      <c r="V123" s="161" t="s">
        <v>0</v>
      </c>
      <c r="W123" s="162"/>
      <c r="X123" s="158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</row>
    <row r="124" spans="1:37">
      <c r="A124" s="145"/>
      <c r="B124" s="155"/>
      <c r="C124" s="147"/>
      <c r="D124" s="156" t="s">
        <v>340</v>
      </c>
      <c r="E124" s="157"/>
      <c r="F124" s="158"/>
      <c r="G124" s="159"/>
      <c r="H124" s="159"/>
      <c r="I124" s="159"/>
      <c r="J124" s="159"/>
      <c r="K124" s="160"/>
      <c r="L124" s="160"/>
      <c r="M124" s="157"/>
      <c r="N124" s="157"/>
      <c r="O124" s="158"/>
      <c r="P124" s="158"/>
      <c r="Q124" s="157"/>
      <c r="R124" s="157"/>
      <c r="S124" s="157"/>
      <c r="T124" s="161"/>
      <c r="U124" s="161"/>
      <c r="V124" s="161" t="s">
        <v>0</v>
      </c>
      <c r="W124" s="162"/>
      <c r="X124" s="158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</row>
    <row r="125" spans="1:37">
      <c r="A125" s="145"/>
      <c r="B125" s="155"/>
      <c r="C125" s="147"/>
      <c r="D125" s="156" t="s">
        <v>205</v>
      </c>
      <c r="E125" s="157"/>
      <c r="F125" s="158"/>
      <c r="G125" s="159"/>
      <c r="H125" s="159"/>
      <c r="I125" s="159"/>
      <c r="J125" s="159"/>
      <c r="K125" s="160"/>
      <c r="L125" s="160"/>
      <c r="M125" s="157"/>
      <c r="N125" s="157"/>
      <c r="O125" s="158"/>
      <c r="P125" s="158"/>
      <c r="Q125" s="157"/>
      <c r="R125" s="157"/>
      <c r="S125" s="157"/>
      <c r="T125" s="161"/>
      <c r="U125" s="161"/>
      <c r="V125" s="161" t="s">
        <v>0</v>
      </c>
      <c r="W125" s="162"/>
      <c r="X125" s="158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</row>
    <row r="126" spans="1:37">
      <c r="A126" s="145"/>
      <c r="B126" s="155"/>
      <c r="C126" s="147"/>
      <c r="D126" s="156" t="s">
        <v>206</v>
      </c>
      <c r="E126" s="157"/>
      <c r="F126" s="158"/>
      <c r="G126" s="159"/>
      <c r="H126" s="159"/>
      <c r="I126" s="159"/>
      <c r="J126" s="159"/>
      <c r="K126" s="160"/>
      <c r="L126" s="160"/>
      <c r="M126" s="157"/>
      <c r="N126" s="157"/>
      <c r="O126" s="158"/>
      <c r="P126" s="158"/>
      <c r="Q126" s="157"/>
      <c r="R126" s="157"/>
      <c r="S126" s="157"/>
      <c r="T126" s="161"/>
      <c r="U126" s="161"/>
      <c r="V126" s="161" t="s">
        <v>0</v>
      </c>
      <c r="W126" s="162"/>
      <c r="X126" s="158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</row>
    <row r="127" spans="1:37">
      <c r="A127" s="145">
        <v>35</v>
      </c>
      <c r="B127" s="155" t="s">
        <v>264</v>
      </c>
      <c r="C127" s="147" t="s">
        <v>341</v>
      </c>
      <c r="D127" s="148" t="s">
        <v>342</v>
      </c>
      <c r="E127" s="149">
        <v>20456.351999999999</v>
      </c>
      <c r="F127" s="150" t="s">
        <v>343</v>
      </c>
      <c r="G127" s="151"/>
      <c r="H127" s="151"/>
      <c r="I127" s="151">
        <f>ROUND(E127*G127,2)</f>
        <v>0</v>
      </c>
      <c r="J127" s="151">
        <f>ROUND(E127*G127,2)</f>
        <v>0</v>
      </c>
      <c r="K127" s="152">
        <v>1E-3</v>
      </c>
      <c r="L127" s="152">
        <f>E127*K127</f>
        <v>20.456351999999999</v>
      </c>
      <c r="M127" s="149"/>
      <c r="N127" s="149">
        <f>E127*M127</f>
        <v>0</v>
      </c>
      <c r="O127" s="150">
        <v>20</v>
      </c>
      <c r="P127" s="150" t="s">
        <v>155</v>
      </c>
      <c r="Q127" s="149"/>
      <c r="R127" s="149"/>
      <c r="S127" s="149"/>
      <c r="T127" s="153"/>
      <c r="U127" s="153"/>
      <c r="V127" s="153" t="s">
        <v>99</v>
      </c>
      <c r="W127" s="154"/>
      <c r="X127" s="147" t="s">
        <v>344</v>
      </c>
      <c r="Y127" s="147" t="s">
        <v>341</v>
      </c>
      <c r="Z127" s="150" t="s">
        <v>220</v>
      </c>
      <c r="AA127" s="147" t="s">
        <v>155</v>
      </c>
      <c r="AB127" s="150">
        <v>8</v>
      </c>
      <c r="AC127" s="150"/>
      <c r="AD127" s="150"/>
      <c r="AE127" s="150"/>
      <c r="AF127" s="150"/>
      <c r="AG127" s="150"/>
      <c r="AH127" s="150"/>
      <c r="AJ127" s="86" t="s">
        <v>269</v>
      </c>
      <c r="AK127" s="86" t="s">
        <v>145</v>
      </c>
    </row>
    <row r="128" spans="1:37">
      <c r="A128" s="145"/>
      <c r="B128" s="155"/>
      <c r="C128" s="147"/>
      <c r="D128" s="156" t="s">
        <v>345</v>
      </c>
      <c r="E128" s="157"/>
      <c r="F128" s="158"/>
      <c r="G128" s="159"/>
      <c r="H128" s="159"/>
      <c r="I128" s="159"/>
      <c r="J128" s="159"/>
      <c r="K128" s="160"/>
      <c r="L128" s="160"/>
      <c r="M128" s="157"/>
      <c r="N128" s="157"/>
      <c r="O128" s="158"/>
      <c r="P128" s="158"/>
      <c r="Q128" s="157"/>
      <c r="R128" s="157"/>
      <c r="S128" s="157"/>
      <c r="T128" s="161"/>
      <c r="U128" s="161"/>
      <c r="V128" s="161" t="s">
        <v>0</v>
      </c>
      <c r="W128" s="162"/>
      <c r="X128" s="158"/>
      <c r="Y128" s="150"/>
      <c r="Z128" s="150"/>
      <c r="AA128" s="150"/>
      <c r="AB128" s="150"/>
      <c r="AC128" s="150"/>
      <c r="AD128" s="150"/>
      <c r="AE128" s="150"/>
      <c r="AF128" s="150"/>
      <c r="AG128" s="150"/>
      <c r="AH128" s="150"/>
    </row>
    <row r="129" spans="1:37">
      <c r="A129" s="145"/>
      <c r="B129" s="155"/>
      <c r="C129" s="147"/>
      <c r="D129" s="156" t="s">
        <v>346</v>
      </c>
      <c r="E129" s="157"/>
      <c r="F129" s="158"/>
      <c r="G129" s="159"/>
      <c r="H129" s="159"/>
      <c r="I129" s="159"/>
      <c r="J129" s="159"/>
      <c r="K129" s="160"/>
      <c r="L129" s="160"/>
      <c r="M129" s="157"/>
      <c r="N129" s="157"/>
      <c r="O129" s="158"/>
      <c r="P129" s="158"/>
      <c r="Q129" s="157"/>
      <c r="R129" s="157"/>
      <c r="S129" s="157"/>
      <c r="T129" s="161"/>
      <c r="U129" s="161"/>
      <c r="V129" s="161" t="s">
        <v>0</v>
      </c>
      <c r="W129" s="162"/>
      <c r="X129" s="158"/>
      <c r="Y129" s="150"/>
      <c r="Z129" s="150"/>
      <c r="AA129" s="150"/>
      <c r="AB129" s="150"/>
      <c r="AC129" s="150"/>
      <c r="AD129" s="150"/>
      <c r="AE129" s="150"/>
      <c r="AF129" s="150"/>
      <c r="AG129" s="150"/>
      <c r="AH129" s="150"/>
    </row>
    <row r="130" spans="1:37">
      <c r="A130" s="145"/>
      <c r="B130" s="155"/>
      <c r="C130" s="147"/>
      <c r="D130" s="156" t="s">
        <v>347</v>
      </c>
      <c r="E130" s="157"/>
      <c r="F130" s="158"/>
      <c r="G130" s="159"/>
      <c r="H130" s="159"/>
      <c r="I130" s="159"/>
      <c r="J130" s="159"/>
      <c r="K130" s="160"/>
      <c r="L130" s="160"/>
      <c r="M130" s="157"/>
      <c r="N130" s="157"/>
      <c r="O130" s="158"/>
      <c r="P130" s="158"/>
      <c r="Q130" s="157"/>
      <c r="R130" s="157"/>
      <c r="S130" s="157"/>
      <c r="T130" s="161"/>
      <c r="U130" s="161"/>
      <c r="V130" s="161" t="s">
        <v>0</v>
      </c>
      <c r="W130" s="162"/>
      <c r="X130" s="158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</row>
    <row r="131" spans="1:37">
      <c r="A131" s="145"/>
      <c r="B131" s="155"/>
      <c r="C131" s="147"/>
      <c r="D131" s="156" t="s">
        <v>348</v>
      </c>
      <c r="E131" s="157"/>
      <c r="F131" s="158"/>
      <c r="G131" s="159"/>
      <c r="H131" s="159"/>
      <c r="I131" s="159"/>
      <c r="J131" s="159"/>
      <c r="K131" s="160"/>
      <c r="L131" s="160"/>
      <c r="M131" s="157"/>
      <c r="N131" s="157"/>
      <c r="O131" s="158"/>
      <c r="P131" s="158"/>
      <c r="Q131" s="157"/>
      <c r="R131" s="157"/>
      <c r="S131" s="157"/>
      <c r="T131" s="161"/>
      <c r="U131" s="161"/>
      <c r="V131" s="161" t="s">
        <v>0</v>
      </c>
      <c r="W131" s="162"/>
      <c r="X131" s="158"/>
      <c r="Y131" s="150"/>
      <c r="Z131" s="150"/>
      <c r="AA131" s="150"/>
      <c r="AB131" s="150"/>
      <c r="AC131" s="150"/>
      <c r="AD131" s="150"/>
      <c r="AE131" s="150"/>
      <c r="AF131" s="150"/>
      <c r="AG131" s="150"/>
      <c r="AH131" s="150"/>
    </row>
    <row r="132" spans="1:37">
      <c r="A132" s="145">
        <v>36</v>
      </c>
      <c r="B132" s="155" t="s">
        <v>264</v>
      </c>
      <c r="C132" s="147" t="s">
        <v>349</v>
      </c>
      <c r="D132" s="148" t="s">
        <v>350</v>
      </c>
      <c r="E132" s="149">
        <v>14</v>
      </c>
      <c r="F132" s="150" t="s">
        <v>259</v>
      </c>
      <c r="G132" s="151"/>
      <c r="H132" s="151"/>
      <c r="I132" s="151">
        <f>ROUND(E132*G132,2)</f>
        <v>0</v>
      </c>
      <c r="J132" s="151">
        <f>ROUND(E132*G132,2)</f>
        <v>0</v>
      </c>
      <c r="K132" s="152"/>
      <c r="L132" s="152">
        <f>E132*K132</f>
        <v>0</v>
      </c>
      <c r="M132" s="149"/>
      <c r="N132" s="149">
        <f>E132*M132</f>
        <v>0</v>
      </c>
      <c r="O132" s="150">
        <v>20</v>
      </c>
      <c r="P132" s="150" t="s">
        <v>155</v>
      </c>
      <c r="Q132" s="149"/>
      <c r="R132" s="149"/>
      <c r="S132" s="149"/>
      <c r="T132" s="153"/>
      <c r="U132" s="153"/>
      <c r="V132" s="153" t="s">
        <v>99</v>
      </c>
      <c r="W132" s="154"/>
      <c r="X132" s="147" t="s">
        <v>351</v>
      </c>
      <c r="Y132" s="147" t="s">
        <v>349</v>
      </c>
      <c r="Z132" s="150" t="s">
        <v>352</v>
      </c>
      <c r="AA132" s="147" t="s">
        <v>353</v>
      </c>
      <c r="AB132" s="150">
        <v>8</v>
      </c>
      <c r="AC132" s="150"/>
      <c r="AD132" s="150"/>
      <c r="AE132" s="150"/>
      <c r="AF132" s="150"/>
      <c r="AG132" s="150"/>
      <c r="AH132" s="150"/>
      <c r="AJ132" s="86" t="s">
        <v>269</v>
      </c>
      <c r="AK132" s="86" t="s">
        <v>145</v>
      </c>
    </row>
    <row r="133" spans="1:37">
      <c r="A133" s="145">
        <v>37</v>
      </c>
      <c r="B133" s="155" t="s">
        <v>264</v>
      </c>
      <c r="C133" s="147" t="s">
        <v>354</v>
      </c>
      <c r="D133" s="148" t="s">
        <v>355</v>
      </c>
      <c r="E133" s="149">
        <v>5</v>
      </c>
      <c r="F133" s="150" t="s">
        <v>356</v>
      </c>
      <c r="G133" s="151"/>
      <c r="H133" s="151"/>
      <c r="I133" s="151">
        <f>ROUND(E133*G133,2)</f>
        <v>0</v>
      </c>
      <c r="J133" s="151">
        <f>ROUND(E133*G133,2)</f>
        <v>0</v>
      </c>
      <c r="K133" s="152"/>
      <c r="L133" s="152">
        <f>E133*K133</f>
        <v>0</v>
      </c>
      <c r="M133" s="149"/>
      <c r="N133" s="149">
        <f>E133*M133</f>
        <v>0</v>
      </c>
      <c r="O133" s="150">
        <v>20</v>
      </c>
      <c r="P133" s="150" t="s">
        <v>155</v>
      </c>
      <c r="Q133" s="149"/>
      <c r="R133" s="149"/>
      <c r="S133" s="149"/>
      <c r="T133" s="153"/>
      <c r="U133" s="153"/>
      <c r="V133" s="153" t="s">
        <v>99</v>
      </c>
      <c r="W133" s="154"/>
      <c r="X133" s="147" t="s">
        <v>351</v>
      </c>
      <c r="Y133" s="147" t="s">
        <v>354</v>
      </c>
      <c r="Z133" s="150" t="s">
        <v>352</v>
      </c>
      <c r="AA133" s="147" t="s">
        <v>353</v>
      </c>
      <c r="AB133" s="150">
        <v>8</v>
      </c>
      <c r="AC133" s="150"/>
      <c r="AD133" s="150"/>
      <c r="AE133" s="150"/>
      <c r="AF133" s="150"/>
      <c r="AG133" s="150"/>
      <c r="AH133" s="150"/>
      <c r="AJ133" s="86" t="s">
        <v>269</v>
      </c>
      <c r="AK133" s="86" t="s">
        <v>145</v>
      </c>
    </row>
    <row r="134" spans="1:37">
      <c r="A134" s="145">
        <v>38</v>
      </c>
      <c r="B134" s="155" t="s">
        <v>264</v>
      </c>
      <c r="C134" s="147" t="s">
        <v>357</v>
      </c>
      <c r="D134" s="148" t="s">
        <v>358</v>
      </c>
      <c r="E134" s="149">
        <v>12785.22</v>
      </c>
      <c r="F134" s="150" t="s">
        <v>359</v>
      </c>
      <c r="G134" s="151"/>
      <c r="H134" s="151"/>
      <c r="I134" s="151">
        <f>ROUND(E134*G134,2)</f>
        <v>0</v>
      </c>
      <c r="J134" s="151">
        <f>ROUND(E134*G134,2)</f>
        <v>0</v>
      </c>
      <c r="K134" s="152"/>
      <c r="L134" s="152">
        <f>E134*K134</f>
        <v>0</v>
      </c>
      <c r="M134" s="149"/>
      <c r="N134" s="149">
        <f>E134*M134</f>
        <v>0</v>
      </c>
      <c r="O134" s="150">
        <v>20</v>
      </c>
      <c r="P134" s="150" t="s">
        <v>155</v>
      </c>
      <c r="Q134" s="149"/>
      <c r="R134" s="149"/>
      <c r="S134" s="149"/>
      <c r="T134" s="153"/>
      <c r="U134" s="153"/>
      <c r="V134" s="153" t="s">
        <v>99</v>
      </c>
      <c r="W134" s="154"/>
      <c r="X134" s="147" t="s">
        <v>351</v>
      </c>
      <c r="Y134" s="147" t="s">
        <v>357</v>
      </c>
      <c r="Z134" s="150" t="s">
        <v>352</v>
      </c>
      <c r="AA134" s="147" t="s">
        <v>353</v>
      </c>
      <c r="AB134" s="150">
        <v>8</v>
      </c>
      <c r="AC134" s="150"/>
      <c r="AD134" s="150"/>
      <c r="AE134" s="150"/>
      <c r="AF134" s="150"/>
      <c r="AG134" s="150"/>
      <c r="AH134" s="150"/>
      <c r="AJ134" s="86" t="s">
        <v>269</v>
      </c>
      <c r="AK134" s="86" t="s">
        <v>145</v>
      </c>
    </row>
    <row r="135" spans="1:37">
      <c r="A135" s="145"/>
      <c r="B135" s="155"/>
      <c r="C135" s="147"/>
      <c r="D135" s="156" t="s">
        <v>360</v>
      </c>
      <c r="E135" s="157"/>
      <c r="F135" s="158"/>
      <c r="G135" s="159"/>
      <c r="H135" s="159"/>
      <c r="I135" s="159"/>
      <c r="J135" s="159"/>
      <c r="K135" s="160"/>
      <c r="L135" s="160"/>
      <c r="M135" s="157"/>
      <c r="N135" s="157"/>
      <c r="O135" s="158"/>
      <c r="P135" s="158"/>
      <c r="Q135" s="157"/>
      <c r="R135" s="157"/>
      <c r="S135" s="157"/>
      <c r="T135" s="161"/>
      <c r="U135" s="161"/>
      <c r="V135" s="161" t="s">
        <v>0</v>
      </c>
      <c r="W135" s="162"/>
      <c r="X135" s="158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</row>
    <row r="136" spans="1:37">
      <c r="A136" s="145"/>
      <c r="B136" s="155"/>
      <c r="C136" s="147"/>
      <c r="D136" s="156" t="s">
        <v>361</v>
      </c>
      <c r="E136" s="157"/>
      <c r="F136" s="158"/>
      <c r="G136" s="159"/>
      <c r="H136" s="159"/>
      <c r="I136" s="159"/>
      <c r="J136" s="159"/>
      <c r="K136" s="160"/>
      <c r="L136" s="160"/>
      <c r="M136" s="157"/>
      <c r="N136" s="157"/>
      <c r="O136" s="158"/>
      <c r="P136" s="158"/>
      <c r="Q136" s="157"/>
      <c r="R136" s="157"/>
      <c r="S136" s="157"/>
      <c r="T136" s="161"/>
      <c r="U136" s="161"/>
      <c r="V136" s="161" t="s">
        <v>0</v>
      </c>
      <c r="W136" s="162"/>
      <c r="X136" s="158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</row>
    <row r="137" spans="1:37" ht="25.5">
      <c r="A137" s="145">
        <v>39</v>
      </c>
      <c r="B137" s="155" t="s">
        <v>322</v>
      </c>
      <c r="C137" s="147" t="s">
        <v>362</v>
      </c>
      <c r="D137" s="148" t="s">
        <v>363</v>
      </c>
      <c r="E137" s="149">
        <v>1</v>
      </c>
      <c r="F137" s="150" t="s">
        <v>364</v>
      </c>
      <c r="G137" s="151"/>
      <c r="H137" s="151">
        <f>ROUND(E137*G137,2)</f>
        <v>0</v>
      </c>
      <c r="I137" s="151"/>
      <c r="J137" s="151">
        <f>ROUND(E137*G137,2)</f>
        <v>0</v>
      </c>
      <c r="K137" s="152"/>
      <c r="L137" s="152">
        <f>E137*K137</f>
        <v>0</v>
      </c>
      <c r="M137" s="149"/>
      <c r="N137" s="149">
        <f>E137*M137</f>
        <v>0</v>
      </c>
      <c r="O137" s="150">
        <v>20</v>
      </c>
      <c r="P137" s="150" t="s">
        <v>155</v>
      </c>
      <c r="Q137" s="149"/>
      <c r="R137" s="149"/>
      <c r="S137" s="149"/>
      <c r="T137" s="153"/>
      <c r="U137" s="153"/>
      <c r="V137" s="153" t="s">
        <v>106</v>
      </c>
      <c r="W137" s="154">
        <v>1.6060000000000001</v>
      </c>
      <c r="X137" s="147" t="s">
        <v>325</v>
      </c>
      <c r="Y137" s="147" t="s">
        <v>362</v>
      </c>
      <c r="Z137" s="150" t="s">
        <v>326</v>
      </c>
      <c r="AA137" s="150"/>
      <c r="AB137" s="150">
        <v>7</v>
      </c>
      <c r="AC137" s="150"/>
      <c r="AD137" s="150"/>
      <c r="AE137" s="150"/>
      <c r="AF137" s="150"/>
      <c r="AG137" s="150"/>
      <c r="AH137" s="150"/>
      <c r="AJ137" s="86" t="s">
        <v>144</v>
      </c>
      <c r="AK137" s="86" t="s">
        <v>145</v>
      </c>
    </row>
    <row r="138" spans="1:37">
      <c r="A138" s="145"/>
      <c r="B138" s="155"/>
      <c r="C138" s="147"/>
      <c r="D138" s="156" t="s">
        <v>365</v>
      </c>
      <c r="E138" s="157"/>
      <c r="F138" s="158"/>
      <c r="G138" s="159"/>
      <c r="H138" s="159"/>
      <c r="I138" s="159"/>
      <c r="J138" s="159"/>
      <c r="K138" s="160"/>
      <c r="L138" s="160"/>
      <c r="M138" s="157"/>
      <c r="N138" s="157"/>
      <c r="O138" s="158"/>
      <c r="P138" s="158"/>
      <c r="Q138" s="157"/>
      <c r="R138" s="157"/>
      <c r="S138" s="157"/>
      <c r="T138" s="161"/>
      <c r="U138" s="161"/>
      <c r="V138" s="161" t="s">
        <v>0</v>
      </c>
      <c r="W138" s="162"/>
      <c r="X138" s="158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</row>
    <row r="139" spans="1:37">
      <c r="A139" s="145"/>
      <c r="B139" s="155"/>
      <c r="C139" s="147"/>
      <c r="D139" s="156" t="s">
        <v>366</v>
      </c>
      <c r="E139" s="157"/>
      <c r="F139" s="158"/>
      <c r="G139" s="159"/>
      <c r="H139" s="159"/>
      <c r="I139" s="159"/>
      <c r="J139" s="159"/>
      <c r="K139" s="160"/>
      <c r="L139" s="160"/>
      <c r="M139" s="157"/>
      <c r="N139" s="157"/>
      <c r="O139" s="158"/>
      <c r="P139" s="158"/>
      <c r="Q139" s="157"/>
      <c r="R139" s="157"/>
      <c r="S139" s="157"/>
      <c r="T139" s="161"/>
      <c r="U139" s="161"/>
      <c r="V139" s="161" t="s">
        <v>0</v>
      </c>
      <c r="W139" s="162"/>
      <c r="X139" s="158"/>
      <c r="Y139" s="150"/>
      <c r="Z139" s="150"/>
      <c r="AA139" s="150"/>
      <c r="AB139" s="150"/>
      <c r="AC139" s="150"/>
      <c r="AD139" s="150"/>
      <c r="AE139" s="150"/>
      <c r="AF139" s="150"/>
      <c r="AG139" s="150"/>
      <c r="AH139" s="150"/>
    </row>
    <row r="140" spans="1:37">
      <c r="A140" s="145"/>
      <c r="B140" s="155"/>
      <c r="C140" s="147"/>
      <c r="D140" s="156" t="s">
        <v>367</v>
      </c>
      <c r="E140" s="157"/>
      <c r="F140" s="158"/>
      <c r="G140" s="159"/>
      <c r="H140" s="159"/>
      <c r="I140" s="159"/>
      <c r="J140" s="159"/>
      <c r="K140" s="160"/>
      <c r="L140" s="160"/>
      <c r="M140" s="157"/>
      <c r="N140" s="157"/>
      <c r="O140" s="158"/>
      <c r="P140" s="158"/>
      <c r="Q140" s="157"/>
      <c r="R140" s="157"/>
      <c r="S140" s="157"/>
      <c r="T140" s="161"/>
      <c r="U140" s="161"/>
      <c r="V140" s="161" t="s">
        <v>0</v>
      </c>
      <c r="W140" s="162"/>
      <c r="X140" s="158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</row>
    <row r="141" spans="1:37">
      <c r="A141" s="145">
        <v>40</v>
      </c>
      <c r="B141" s="155" t="s">
        <v>322</v>
      </c>
      <c r="C141" s="147" t="s">
        <v>368</v>
      </c>
      <c r="D141" s="148" t="s">
        <v>369</v>
      </c>
      <c r="E141" s="149">
        <v>240</v>
      </c>
      <c r="F141" s="150" t="s">
        <v>149</v>
      </c>
      <c r="G141" s="151"/>
      <c r="H141" s="151">
        <f>ROUND(E141*G141,2)</f>
        <v>0</v>
      </c>
      <c r="I141" s="151"/>
      <c r="J141" s="151">
        <f>ROUND(E141*G141,2)</f>
        <v>0</v>
      </c>
      <c r="K141" s="152"/>
      <c r="L141" s="152">
        <f>E141*K141</f>
        <v>0</v>
      </c>
      <c r="M141" s="149"/>
      <c r="N141" s="149">
        <f>E141*M141</f>
        <v>0</v>
      </c>
      <c r="O141" s="150">
        <v>20</v>
      </c>
      <c r="P141" s="150" t="s">
        <v>155</v>
      </c>
      <c r="Q141" s="149"/>
      <c r="R141" s="149"/>
      <c r="S141" s="149"/>
      <c r="T141" s="153"/>
      <c r="U141" s="153"/>
      <c r="V141" s="153" t="s">
        <v>106</v>
      </c>
      <c r="W141" s="154">
        <v>385.44</v>
      </c>
      <c r="X141" s="147" t="s">
        <v>325</v>
      </c>
      <c r="Y141" s="147" t="s">
        <v>368</v>
      </c>
      <c r="Z141" s="150" t="s">
        <v>326</v>
      </c>
      <c r="AA141" s="150"/>
      <c r="AB141" s="150">
        <v>7</v>
      </c>
      <c r="AC141" s="150"/>
      <c r="AD141" s="150"/>
      <c r="AE141" s="150"/>
      <c r="AF141" s="150"/>
      <c r="AG141" s="150"/>
      <c r="AH141" s="150"/>
      <c r="AJ141" s="86" t="s">
        <v>144</v>
      </c>
      <c r="AK141" s="86" t="s">
        <v>145</v>
      </c>
    </row>
    <row r="142" spans="1:37">
      <c r="A142" s="145"/>
      <c r="B142" s="155"/>
      <c r="C142" s="147"/>
      <c r="D142" s="163" t="s">
        <v>370</v>
      </c>
      <c r="E142" s="164">
        <f>J142</f>
        <v>0</v>
      </c>
      <c r="F142" s="150"/>
      <c r="G142" s="151"/>
      <c r="H142" s="164">
        <f>SUM(H100:H141)</f>
        <v>0</v>
      </c>
      <c r="I142" s="164">
        <f>SUM(I100:I141)</f>
        <v>0</v>
      </c>
      <c r="J142" s="164">
        <f>SUM(J100:J141)</f>
        <v>0</v>
      </c>
      <c r="K142" s="152"/>
      <c r="L142" s="165">
        <f>SUM(L100:L141)</f>
        <v>34.885084800000001</v>
      </c>
      <c r="M142" s="149"/>
      <c r="N142" s="166">
        <f>SUM(N100:N141)</f>
        <v>0</v>
      </c>
      <c r="O142" s="150"/>
      <c r="P142" s="150"/>
      <c r="Q142" s="149"/>
      <c r="R142" s="149"/>
      <c r="S142" s="149"/>
      <c r="T142" s="153"/>
      <c r="U142" s="153"/>
      <c r="V142" s="153"/>
      <c r="W142" s="154">
        <f>SUM(W100:W141)</f>
        <v>1693.933</v>
      </c>
      <c r="X142" s="150"/>
      <c r="Y142" s="150"/>
      <c r="Z142" s="150"/>
      <c r="AA142" s="150"/>
      <c r="AB142" s="150"/>
      <c r="AC142" s="150"/>
      <c r="AD142" s="150"/>
      <c r="AE142" s="150"/>
      <c r="AF142" s="150"/>
      <c r="AG142" s="150"/>
      <c r="AH142" s="150"/>
    </row>
    <row r="143" spans="1:37">
      <c r="A143" s="145"/>
      <c r="B143" s="155"/>
      <c r="C143" s="147"/>
      <c r="D143" s="148"/>
      <c r="E143" s="149"/>
      <c r="F143" s="150"/>
      <c r="G143" s="151"/>
      <c r="H143" s="151"/>
      <c r="I143" s="151"/>
      <c r="J143" s="151"/>
      <c r="K143" s="152"/>
      <c r="L143" s="152"/>
      <c r="M143" s="149"/>
      <c r="N143" s="149"/>
      <c r="O143" s="150"/>
      <c r="P143" s="150"/>
      <c r="Q143" s="149"/>
      <c r="R143" s="149"/>
      <c r="S143" s="149"/>
      <c r="T143" s="153"/>
      <c r="U143" s="153"/>
      <c r="V143" s="153"/>
      <c r="W143" s="154"/>
      <c r="X143" s="150"/>
      <c r="Y143" s="150"/>
      <c r="Z143" s="150"/>
      <c r="AA143" s="150"/>
      <c r="AB143" s="150"/>
      <c r="AC143" s="150"/>
      <c r="AD143" s="150"/>
      <c r="AE143" s="150"/>
      <c r="AF143" s="150"/>
      <c r="AG143" s="150"/>
      <c r="AH143" s="150"/>
    </row>
    <row r="144" spans="1:37">
      <c r="A144" s="145"/>
      <c r="B144" s="147" t="s">
        <v>371</v>
      </c>
      <c r="C144" s="147"/>
      <c r="D144" s="148"/>
      <c r="E144" s="149"/>
      <c r="F144" s="150"/>
      <c r="G144" s="151"/>
      <c r="H144" s="151"/>
      <c r="I144" s="151"/>
      <c r="J144" s="151"/>
      <c r="K144" s="152"/>
      <c r="L144" s="152"/>
      <c r="M144" s="149"/>
      <c r="N144" s="149"/>
      <c r="O144" s="150"/>
      <c r="P144" s="150"/>
      <c r="Q144" s="149"/>
      <c r="R144" s="149"/>
      <c r="S144" s="149"/>
      <c r="T144" s="153"/>
      <c r="U144" s="153"/>
      <c r="V144" s="153"/>
      <c r="W144" s="154"/>
      <c r="X144" s="150"/>
      <c r="Y144" s="150"/>
      <c r="Z144" s="150"/>
      <c r="AA144" s="150"/>
      <c r="AB144" s="150"/>
      <c r="AC144" s="150"/>
      <c r="AD144" s="150"/>
      <c r="AE144" s="150"/>
      <c r="AF144" s="150"/>
      <c r="AG144" s="150"/>
      <c r="AH144" s="150"/>
    </row>
    <row r="145" spans="1:37" ht="25.5">
      <c r="A145" s="145">
        <v>41</v>
      </c>
      <c r="B145" s="155" t="s">
        <v>216</v>
      </c>
      <c r="C145" s="147" t="s">
        <v>372</v>
      </c>
      <c r="D145" s="148" t="s">
        <v>373</v>
      </c>
      <c r="E145" s="149">
        <v>811.76</v>
      </c>
      <c r="F145" s="150" t="s">
        <v>140</v>
      </c>
      <c r="G145" s="151"/>
      <c r="H145" s="151">
        <f>ROUND(E145*G145,2)</f>
        <v>0</v>
      </c>
      <c r="I145" s="151"/>
      <c r="J145" s="151">
        <f>ROUND(E145*G145,2)</f>
        <v>0</v>
      </c>
      <c r="K145" s="152">
        <v>2.8799999999999999E-2</v>
      </c>
      <c r="L145" s="152">
        <f>E145*K145</f>
        <v>23.378688</v>
      </c>
      <c r="M145" s="149"/>
      <c r="N145" s="149">
        <f>E145*M145</f>
        <v>0</v>
      </c>
      <c r="O145" s="150">
        <v>20</v>
      </c>
      <c r="P145" s="150" t="s">
        <v>155</v>
      </c>
      <c r="Q145" s="149"/>
      <c r="R145" s="149"/>
      <c r="S145" s="149"/>
      <c r="T145" s="153"/>
      <c r="U145" s="153"/>
      <c r="V145" s="153" t="s">
        <v>106</v>
      </c>
      <c r="W145" s="154">
        <v>93.352000000000004</v>
      </c>
      <c r="X145" s="147" t="s">
        <v>374</v>
      </c>
      <c r="Y145" s="147" t="s">
        <v>372</v>
      </c>
      <c r="Z145" s="150" t="s">
        <v>375</v>
      </c>
      <c r="AA145" s="150"/>
      <c r="AB145" s="150">
        <v>1</v>
      </c>
      <c r="AC145" s="150"/>
      <c r="AD145" s="150"/>
      <c r="AE145" s="150"/>
      <c r="AF145" s="150"/>
      <c r="AG145" s="150"/>
      <c r="AH145" s="150"/>
      <c r="AJ145" s="86" t="s">
        <v>144</v>
      </c>
      <c r="AK145" s="86" t="s">
        <v>145</v>
      </c>
    </row>
    <row r="146" spans="1:37">
      <c r="A146" s="145"/>
      <c r="B146" s="155"/>
      <c r="C146" s="147"/>
      <c r="D146" s="156" t="s">
        <v>376</v>
      </c>
      <c r="E146" s="157"/>
      <c r="F146" s="158"/>
      <c r="G146" s="159"/>
      <c r="H146" s="159"/>
      <c r="I146" s="159"/>
      <c r="J146" s="159"/>
      <c r="K146" s="160"/>
      <c r="L146" s="160"/>
      <c r="M146" s="157"/>
      <c r="N146" s="157"/>
      <c r="O146" s="158"/>
      <c r="P146" s="158"/>
      <c r="Q146" s="157"/>
      <c r="R146" s="157"/>
      <c r="S146" s="157"/>
      <c r="T146" s="161"/>
      <c r="U146" s="161"/>
      <c r="V146" s="161" t="s">
        <v>0</v>
      </c>
      <c r="W146" s="162"/>
      <c r="X146" s="158"/>
      <c r="Y146" s="150"/>
      <c r="Z146" s="150"/>
      <c r="AA146" s="150"/>
      <c r="AB146" s="150"/>
      <c r="AC146" s="150"/>
      <c r="AD146" s="150"/>
      <c r="AE146" s="150"/>
      <c r="AF146" s="150"/>
      <c r="AG146" s="150"/>
      <c r="AH146" s="150"/>
    </row>
    <row r="147" spans="1:37">
      <c r="A147" s="145"/>
      <c r="B147" s="155"/>
      <c r="C147" s="147"/>
      <c r="D147" s="156" t="s">
        <v>205</v>
      </c>
      <c r="E147" s="157"/>
      <c r="F147" s="158"/>
      <c r="G147" s="159"/>
      <c r="H147" s="159"/>
      <c r="I147" s="159"/>
      <c r="J147" s="159"/>
      <c r="K147" s="160"/>
      <c r="L147" s="160"/>
      <c r="M147" s="157"/>
      <c r="N147" s="157"/>
      <c r="O147" s="158"/>
      <c r="P147" s="158"/>
      <c r="Q147" s="157"/>
      <c r="R147" s="157"/>
      <c r="S147" s="157"/>
      <c r="T147" s="161"/>
      <c r="U147" s="161"/>
      <c r="V147" s="161" t="s">
        <v>0</v>
      </c>
      <c r="W147" s="162"/>
      <c r="X147" s="158"/>
      <c r="Y147" s="150"/>
      <c r="Z147" s="150"/>
      <c r="AA147" s="150"/>
      <c r="AB147" s="150"/>
      <c r="AC147" s="150"/>
      <c r="AD147" s="150"/>
      <c r="AE147" s="150"/>
      <c r="AF147" s="150"/>
      <c r="AG147" s="150"/>
      <c r="AH147" s="150"/>
    </row>
    <row r="148" spans="1:37">
      <c r="A148" s="145"/>
      <c r="B148" s="155"/>
      <c r="C148" s="147"/>
      <c r="D148" s="156" t="s">
        <v>206</v>
      </c>
      <c r="E148" s="157"/>
      <c r="F148" s="158"/>
      <c r="G148" s="159"/>
      <c r="H148" s="159"/>
      <c r="I148" s="159"/>
      <c r="J148" s="159"/>
      <c r="K148" s="160"/>
      <c r="L148" s="160"/>
      <c r="M148" s="157"/>
      <c r="N148" s="157"/>
      <c r="O148" s="158"/>
      <c r="P148" s="158"/>
      <c r="Q148" s="157"/>
      <c r="R148" s="157"/>
      <c r="S148" s="157"/>
      <c r="T148" s="161"/>
      <c r="U148" s="161"/>
      <c r="V148" s="161" t="s">
        <v>0</v>
      </c>
      <c r="W148" s="162"/>
      <c r="X148" s="158"/>
      <c r="Y148" s="150"/>
      <c r="Z148" s="150"/>
      <c r="AA148" s="150"/>
      <c r="AB148" s="150"/>
      <c r="AC148" s="150"/>
      <c r="AD148" s="150"/>
      <c r="AE148" s="150"/>
      <c r="AF148" s="150"/>
      <c r="AG148" s="150"/>
      <c r="AH148" s="150"/>
    </row>
    <row r="149" spans="1:37">
      <c r="A149" s="145"/>
      <c r="B149" s="155"/>
      <c r="C149" s="147"/>
      <c r="D149" s="163" t="s">
        <v>377</v>
      </c>
      <c r="E149" s="164">
        <f>J149</f>
        <v>0</v>
      </c>
      <c r="F149" s="150"/>
      <c r="G149" s="151"/>
      <c r="H149" s="164">
        <f>SUM(H144:H148)</f>
        <v>0</v>
      </c>
      <c r="I149" s="164">
        <f>SUM(I144:I148)</f>
        <v>0</v>
      </c>
      <c r="J149" s="164">
        <f>SUM(J144:J148)</f>
        <v>0</v>
      </c>
      <c r="K149" s="152"/>
      <c r="L149" s="165">
        <f>SUM(L144:L148)</f>
        <v>23.378688</v>
      </c>
      <c r="M149" s="149"/>
      <c r="N149" s="166">
        <f>SUM(N144:N148)</f>
        <v>0</v>
      </c>
      <c r="O149" s="150"/>
      <c r="P149" s="150"/>
      <c r="Q149" s="149"/>
      <c r="R149" s="149"/>
      <c r="S149" s="149"/>
      <c r="T149" s="153"/>
      <c r="U149" s="153"/>
      <c r="V149" s="153"/>
      <c r="W149" s="154">
        <f>SUM(W144:W148)</f>
        <v>93.352000000000004</v>
      </c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  <c r="AH149" s="150"/>
    </row>
    <row r="150" spans="1:37">
      <c r="A150" s="145"/>
      <c r="B150" s="155"/>
      <c r="C150" s="147"/>
      <c r="D150" s="148"/>
      <c r="E150" s="149"/>
      <c r="F150" s="150"/>
      <c r="G150" s="151"/>
      <c r="H150" s="151"/>
      <c r="I150" s="151"/>
      <c r="J150" s="151"/>
      <c r="K150" s="152"/>
      <c r="L150" s="152"/>
      <c r="M150" s="149"/>
      <c r="N150" s="149"/>
      <c r="O150" s="150"/>
      <c r="P150" s="150"/>
      <c r="Q150" s="149"/>
      <c r="R150" s="149"/>
      <c r="S150" s="149"/>
      <c r="T150" s="153"/>
      <c r="U150" s="153"/>
      <c r="V150" s="153"/>
      <c r="W150" s="154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  <c r="AH150" s="150"/>
    </row>
    <row r="151" spans="1:37">
      <c r="A151" s="145"/>
      <c r="B151" s="147" t="s">
        <v>378</v>
      </c>
      <c r="C151" s="147"/>
      <c r="D151" s="148"/>
      <c r="E151" s="149"/>
      <c r="F151" s="150"/>
      <c r="G151" s="151"/>
      <c r="H151" s="151"/>
      <c r="I151" s="151"/>
      <c r="J151" s="151"/>
      <c r="K151" s="152"/>
      <c r="L151" s="152"/>
      <c r="M151" s="149"/>
      <c r="N151" s="149"/>
      <c r="O151" s="150"/>
      <c r="P151" s="150"/>
      <c r="Q151" s="149"/>
      <c r="R151" s="149"/>
      <c r="S151" s="149"/>
      <c r="T151" s="153"/>
      <c r="U151" s="153"/>
      <c r="V151" s="153"/>
      <c r="W151" s="154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150"/>
      <c r="AH151" s="150"/>
    </row>
    <row r="152" spans="1:37" ht="25.5">
      <c r="A152" s="145">
        <v>42</v>
      </c>
      <c r="B152" s="155" t="s">
        <v>379</v>
      </c>
      <c r="C152" s="147" t="s">
        <v>380</v>
      </c>
      <c r="D152" s="148" t="s">
        <v>381</v>
      </c>
      <c r="E152" s="149">
        <v>1</v>
      </c>
      <c r="F152" s="150" t="s">
        <v>259</v>
      </c>
      <c r="G152" s="151"/>
      <c r="H152" s="151">
        <f>ROUND(E152*G152,2)</f>
        <v>0</v>
      </c>
      <c r="I152" s="151"/>
      <c r="J152" s="151">
        <f>ROUND(E152*G152,2)</f>
        <v>0</v>
      </c>
      <c r="K152" s="152"/>
      <c r="L152" s="152">
        <f>E152*K152</f>
        <v>0</v>
      </c>
      <c r="M152" s="149"/>
      <c r="N152" s="149">
        <f>E152*M152</f>
        <v>0</v>
      </c>
      <c r="O152" s="150">
        <v>20</v>
      </c>
      <c r="P152" s="150" t="s">
        <v>155</v>
      </c>
      <c r="Q152" s="149"/>
      <c r="R152" s="149"/>
      <c r="S152" s="149"/>
      <c r="T152" s="153"/>
      <c r="U152" s="153"/>
      <c r="V152" s="153" t="s">
        <v>106</v>
      </c>
      <c r="W152" s="154">
        <v>0.55700000000000005</v>
      </c>
      <c r="X152" s="147" t="s">
        <v>382</v>
      </c>
      <c r="Y152" s="147" t="s">
        <v>380</v>
      </c>
      <c r="Z152" s="150" t="s">
        <v>220</v>
      </c>
      <c r="AA152" s="150"/>
      <c r="AB152" s="150">
        <v>7</v>
      </c>
      <c r="AC152" s="150"/>
      <c r="AD152" s="150"/>
      <c r="AE152" s="150"/>
      <c r="AF152" s="150"/>
      <c r="AG152" s="150"/>
      <c r="AH152" s="150"/>
      <c r="AJ152" s="86" t="s">
        <v>144</v>
      </c>
      <c r="AK152" s="86" t="s">
        <v>145</v>
      </c>
    </row>
    <row r="153" spans="1:37">
      <c r="A153" s="145"/>
      <c r="B153" s="155"/>
      <c r="C153" s="147"/>
      <c r="D153" s="163" t="s">
        <v>383</v>
      </c>
      <c r="E153" s="164">
        <f>J153</f>
        <v>0</v>
      </c>
      <c r="F153" s="150"/>
      <c r="G153" s="151"/>
      <c r="H153" s="164">
        <f>SUM(H151:H152)</f>
        <v>0</v>
      </c>
      <c r="I153" s="164">
        <f>SUM(I151:I152)</f>
        <v>0</v>
      </c>
      <c r="J153" s="164">
        <f>SUM(J151:J152)</f>
        <v>0</v>
      </c>
      <c r="K153" s="152"/>
      <c r="L153" s="165">
        <f>SUM(L151:L152)</f>
        <v>0</v>
      </c>
      <c r="M153" s="149"/>
      <c r="N153" s="166">
        <f>SUM(N151:N152)</f>
        <v>0</v>
      </c>
      <c r="O153" s="150"/>
      <c r="P153" s="150"/>
      <c r="Q153" s="149"/>
      <c r="R153" s="149"/>
      <c r="S153" s="149"/>
      <c r="T153" s="153"/>
      <c r="U153" s="153"/>
      <c r="V153" s="153"/>
      <c r="W153" s="154">
        <f>SUM(W151:W152)</f>
        <v>0.55700000000000005</v>
      </c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</row>
    <row r="154" spans="1:37">
      <c r="A154" s="145"/>
      <c r="B154" s="155"/>
      <c r="C154" s="147"/>
      <c r="D154" s="148"/>
      <c r="E154" s="149"/>
      <c r="F154" s="150"/>
      <c r="G154" s="151"/>
      <c r="H154" s="151"/>
      <c r="I154" s="151"/>
      <c r="J154" s="151"/>
      <c r="K154" s="152"/>
      <c r="L154" s="152"/>
      <c r="M154" s="149"/>
      <c r="N154" s="149"/>
      <c r="O154" s="150"/>
      <c r="P154" s="150"/>
      <c r="Q154" s="149"/>
      <c r="R154" s="149"/>
      <c r="S154" s="149"/>
      <c r="T154" s="153"/>
      <c r="U154" s="153"/>
      <c r="V154" s="153"/>
      <c r="W154" s="154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/>
      <c r="AH154" s="150"/>
    </row>
    <row r="155" spans="1:37">
      <c r="A155" s="145"/>
      <c r="B155" s="147" t="s">
        <v>384</v>
      </c>
      <c r="C155" s="147"/>
      <c r="D155" s="148"/>
      <c r="E155" s="149"/>
      <c r="F155" s="150"/>
      <c r="G155" s="151"/>
      <c r="H155" s="151"/>
      <c r="I155" s="151"/>
      <c r="J155" s="151"/>
      <c r="K155" s="152"/>
      <c r="L155" s="152"/>
      <c r="M155" s="149"/>
      <c r="N155" s="149"/>
      <c r="O155" s="150"/>
      <c r="P155" s="150"/>
      <c r="Q155" s="149"/>
      <c r="R155" s="149"/>
      <c r="S155" s="149"/>
      <c r="T155" s="153"/>
      <c r="U155" s="153"/>
      <c r="V155" s="153"/>
      <c r="W155" s="154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  <c r="AH155" s="150"/>
    </row>
    <row r="156" spans="1:37" ht="25.5">
      <c r="A156" s="145">
        <v>43</v>
      </c>
      <c r="B156" s="155" t="s">
        <v>137</v>
      </c>
      <c r="C156" s="147" t="s">
        <v>385</v>
      </c>
      <c r="D156" s="148" t="s">
        <v>386</v>
      </c>
      <c r="E156" s="149">
        <v>123.2</v>
      </c>
      <c r="F156" s="150" t="s">
        <v>149</v>
      </c>
      <c r="G156" s="151"/>
      <c r="H156" s="151">
        <f>ROUND(E156*G156,2)</f>
        <v>0</v>
      </c>
      <c r="I156" s="151"/>
      <c r="J156" s="151">
        <f>ROUND(E156*G156,2)</f>
        <v>0</v>
      </c>
      <c r="K156" s="152">
        <v>0.10562000000000001</v>
      </c>
      <c r="L156" s="152">
        <f>E156*K156</f>
        <v>13.012384000000001</v>
      </c>
      <c r="M156" s="149"/>
      <c r="N156" s="149">
        <f>E156*M156</f>
        <v>0</v>
      </c>
      <c r="O156" s="150">
        <v>20</v>
      </c>
      <c r="P156" s="150" t="s">
        <v>155</v>
      </c>
      <c r="Q156" s="149"/>
      <c r="R156" s="149"/>
      <c r="S156" s="149"/>
      <c r="T156" s="153"/>
      <c r="U156" s="153"/>
      <c r="V156" s="153" t="s">
        <v>106</v>
      </c>
      <c r="W156" s="154">
        <v>17.125</v>
      </c>
      <c r="X156" s="147" t="s">
        <v>387</v>
      </c>
      <c r="Y156" s="147" t="s">
        <v>385</v>
      </c>
      <c r="Z156" s="150" t="s">
        <v>152</v>
      </c>
      <c r="AA156" s="150"/>
      <c r="AB156" s="150">
        <v>1</v>
      </c>
      <c r="AC156" s="150"/>
      <c r="AD156" s="150"/>
      <c r="AE156" s="150"/>
      <c r="AF156" s="150"/>
      <c r="AG156" s="150"/>
      <c r="AH156" s="150"/>
      <c r="AJ156" s="86" t="s">
        <v>144</v>
      </c>
      <c r="AK156" s="86" t="s">
        <v>145</v>
      </c>
    </row>
    <row r="157" spans="1:37">
      <c r="A157" s="145"/>
      <c r="B157" s="155"/>
      <c r="C157" s="147"/>
      <c r="D157" s="156" t="s">
        <v>157</v>
      </c>
      <c r="E157" s="157"/>
      <c r="F157" s="158"/>
      <c r="G157" s="159"/>
      <c r="H157" s="159"/>
      <c r="I157" s="159"/>
      <c r="J157" s="159"/>
      <c r="K157" s="160"/>
      <c r="L157" s="160"/>
      <c r="M157" s="157"/>
      <c r="N157" s="157"/>
      <c r="O157" s="158"/>
      <c r="P157" s="158"/>
      <c r="Q157" s="157"/>
      <c r="R157" s="157"/>
      <c r="S157" s="157"/>
      <c r="T157" s="161"/>
      <c r="U157" s="161"/>
      <c r="V157" s="161" t="s">
        <v>0</v>
      </c>
      <c r="W157" s="162"/>
      <c r="X157" s="158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0"/>
    </row>
    <row r="158" spans="1:37">
      <c r="A158" s="145"/>
      <c r="B158" s="155"/>
      <c r="C158" s="147"/>
      <c r="D158" s="156" t="s">
        <v>158</v>
      </c>
      <c r="E158" s="157"/>
      <c r="F158" s="158"/>
      <c r="G158" s="159"/>
      <c r="H158" s="159"/>
      <c r="I158" s="159"/>
      <c r="J158" s="159"/>
      <c r="K158" s="160"/>
      <c r="L158" s="160"/>
      <c r="M158" s="157"/>
      <c r="N158" s="157"/>
      <c r="O158" s="158"/>
      <c r="P158" s="158"/>
      <c r="Q158" s="157"/>
      <c r="R158" s="157"/>
      <c r="S158" s="157"/>
      <c r="T158" s="161"/>
      <c r="U158" s="161"/>
      <c r="V158" s="161" t="s">
        <v>0</v>
      </c>
      <c r="W158" s="162"/>
      <c r="X158" s="158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</row>
    <row r="159" spans="1:37">
      <c r="A159" s="145"/>
      <c r="B159" s="155"/>
      <c r="C159" s="147"/>
      <c r="D159" s="156" t="s">
        <v>159</v>
      </c>
      <c r="E159" s="157"/>
      <c r="F159" s="158"/>
      <c r="G159" s="159"/>
      <c r="H159" s="159"/>
      <c r="I159" s="159"/>
      <c r="J159" s="159"/>
      <c r="K159" s="160"/>
      <c r="L159" s="160"/>
      <c r="M159" s="157"/>
      <c r="N159" s="157"/>
      <c r="O159" s="158"/>
      <c r="P159" s="158"/>
      <c r="Q159" s="157"/>
      <c r="R159" s="157"/>
      <c r="S159" s="157"/>
      <c r="T159" s="161"/>
      <c r="U159" s="161"/>
      <c r="V159" s="161" t="s">
        <v>0</v>
      </c>
      <c r="W159" s="162"/>
      <c r="X159" s="158"/>
      <c r="Y159" s="150"/>
      <c r="Z159" s="150"/>
      <c r="AA159" s="150"/>
      <c r="AB159" s="150"/>
      <c r="AC159" s="150"/>
      <c r="AD159" s="150"/>
      <c r="AE159" s="150"/>
      <c r="AF159" s="150"/>
      <c r="AG159" s="150"/>
      <c r="AH159" s="150"/>
    </row>
    <row r="160" spans="1:37">
      <c r="A160" s="145">
        <v>44</v>
      </c>
      <c r="B160" s="155" t="s">
        <v>264</v>
      </c>
      <c r="C160" s="147" t="s">
        <v>388</v>
      </c>
      <c r="D160" s="148" t="s">
        <v>389</v>
      </c>
      <c r="E160" s="149">
        <v>129.36000000000001</v>
      </c>
      <c r="F160" s="150" t="s">
        <v>259</v>
      </c>
      <c r="G160" s="151"/>
      <c r="H160" s="151"/>
      <c r="I160" s="151">
        <f>ROUND(E160*G160,2)</f>
        <v>0</v>
      </c>
      <c r="J160" s="151">
        <f>ROUND(E160*G160,2)</f>
        <v>0</v>
      </c>
      <c r="K160" s="152">
        <v>2.1999999999999999E-2</v>
      </c>
      <c r="L160" s="152">
        <f>E160*K160</f>
        <v>2.84592</v>
      </c>
      <c r="M160" s="149"/>
      <c r="N160" s="149">
        <f>E160*M160</f>
        <v>0</v>
      </c>
      <c r="O160" s="150">
        <v>20</v>
      </c>
      <c r="P160" s="150" t="s">
        <v>155</v>
      </c>
      <c r="Q160" s="149"/>
      <c r="R160" s="149"/>
      <c r="S160" s="149"/>
      <c r="T160" s="153"/>
      <c r="U160" s="153"/>
      <c r="V160" s="153" t="s">
        <v>99</v>
      </c>
      <c r="W160" s="154"/>
      <c r="X160" s="147" t="s">
        <v>388</v>
      </c>
      <c r="Y160" s="147" t="s">
        <v>388</v>
      </c>
      <c r="Z160" s="150" t="s">
        <v>390</v>
      </c>
      <c r="AA160" s="147" t="s">
        <v>155</v>
      </c>
      <c r="AB160" s="150">
        <v>8</v>
      </c>
      <c r="AC160" s="150"/>
      <c r="AD160" s="150"/>
      <c r="AE160" s="150"/>
      <c r="AF160" s="150"/>
      <c r="AG160" s="150"/>
      <c r="AH160" s="150"/>
      <c r="AJ160" s="86" t="s">
        <v>269</v>
      </c>
      <c r="AK160" s="86" t="s">
        <v>145</v>
      </c>
    </row>
    <row r="161" spans="1:37">
      <c r="A161" s="145"/>
      <c r="B161" s="155"/>
      <c r="C161" s="147"/>
      <c r="D161" s="156" t="s">
        <v>391</v>
      </c>
      <c r="E161" s="157"/>
      <c r="F161" s="158"/>
      <c r="G161" s="159"/>
      <c r="H161" s="159"/>
      <c r="I161" s="159"/>
      <c r="J161" s="159"/>
      <c r="K161" s="160"/>
      <c r="L161" s="160"/>
      <c r="M161" s="157"/>
      <c r="N161" s="157"/>
      <c r="O161" s="158"/>
      <c r="P161" s="158"/>
      <c r="Q161" s="157"/>
      <c r="R161" s="157"/>
      <c r="S161" s="157"/>
      <c r="T161" s="161"/>
      <c r="U161" s="161"/>
      <c r="V161" s="161" t="s">
        <v>0</v>
      </c>
      <c r="W161" s="162"/>
      <c r="X161" s="158"/>
      <c r="Y161" s="150"/>
      <c r="Z161" s="150"/>
      <c r="AA161" s="150"/>
      <c r="AB161" s="150"/>
      <c r="AC161" s="150"/>
      <c r="AD161" s="150"/>
      <c r="AE161" s="150"/>
      <c r="AF161" s="150"/>
      <c r="AG161" s="150"/>
      <c r="AH161" s="150"/>
    </row>
    <row r="162" spans="1:37" ht="25.5">
      <c r="A162" s="145">
        <v>45</v>
      </c>
      <c r="B162" s="155" t="s">
        <v>137</v>
      </c>
      <c r="C162" s="147" t="s">
        <v>392</v>
      </c>
      <c r="D162" s="148" t="s">
        <v>393</v>
      </c>
      <c r="E162" s="149">
        <v>7.2469999999999999</v>
      </c>
      <c r="F162" s="150" t="s">
        <v>162</v>
      </c>
      <c r="G162" s="151"/>
      <c r="H162" s="151">
        <f>ROUND(E162*G162,2)</f>
        <v>0</v>
      </c>
      <c r="I162" s="151"/>
      <c r="J162" s="151">
        <f>ROUND(E162*G162,2)</f>
        <v>0</v>
      </c>
      <c r="K162" s="152">
        <v>2.3628499999999999</v>
      </c>
      <c r="L162" s="152">
        <f>E162*K162</f>
        <v>17.123573949999997</v>
      </c>
      <c r="M162" s="149"/>
      <c r="N162" s="149">
        <f>E162*M162</f>
        <v>0</v>
      </c>
      <c r="O162" s="150">
        <v>20</v>
      </c>
      <c r="P162" s="150" t="s">
        <v>155</v>
      </c>
      <c r="Q162" s="149"/>
      <c r="R162" s="149"/>
      <c r="S162" s="149"/>
      <c r="T162" s="153"/>
      <c r="U162" s="153"/>
      <c r="V162" s="153" t="s">
        <v>106</v>
      </c>
      <c r="W162" s="154">
        <v>10.45</v>
      </c>
      <c r="X162" s="147" t="s">
        <v>394</v>
      </c>
      <c r="Y162" s="147" t="s">
        <v>392</v>
      </c>
      <c r="Z162" s="150" t="s">
        <v>152</v>
      </c>
      <c r="AA162" s="150"/>
      <c r="AB162" s="150">
        <v>1</v>
      </c>
      <c r="AC162" s="150"/>
      <c r="AD162" s="150"/>
      <c r="AE162" s="150"/>
      <c r="AF162" s="150"/>
      <c r="AG162" s="150"/>
      <c r="AH162" s="150"/>
      <c r="AJ162" s="86" t="s">
        <v>144</v>
      </c>
      <c r="AK162" s="86" t="s">
        <v>145</v>
      </c>
    </row>
    <row r="163" spans="1:37">
      <c r="A163" s="145"/>
      <c r="B163" s="155"/>
      <c r="C163" s="147"/>
      <c r="D163" s="156" t="s">
        <v>395</v>
      </c>
      <c r="E163" s="157"/>
      <c r="F163" s="158"/>
      <c r="G163" s="159"/>
      <c r="H163" s="159"/>
      <c r="I163" s="159"/>
      <c r="J163" s="159"/>
      <c r="K163" s="160"/>
      <c r="L163" s="160"/>
      <c r="M163" s="157"/>
      <c r="N163" s="157"/>
      <c r="O163" s="158"/>
      <c r="P163" s="158"/>
      <c r="Q163" s="157"/>
      <c r="R163" s="157"/>
      <c r="S163" s="157"/>
      <c r="T163" s="161"/>
      <c r="U163" s="161"/>
      <c r="V163" s="161" t="s">
        <v>0</v>
      </c>
      <c r="W163" s="162"/>
      <c r="X163" s="158"/>
      <c r="Y163" s="150"/>
      <c r="Z163" s="150"/>
      <c r="AA163" s="150"/>
      <c r="AB163" s="150"/>
      <c r="AC163" s="150"/>
      <c r="AD163" s="150"/>
      <c r="AE163" s="150"/>
      <c r="AF163" s="150"/>
      <c r="AG163" s="150"/>
      <c r="AH163" s="150"/>
    </row>
    <row r="164" spans="1:37" ht="25.5">
      <c r="A164" s="145">
        <v>46</v>
      </c>
      <c r="B164" s="155" t="s">
        <v>396</v>
      </c>
      <c r="C164" s="147" t="s">
        <v>397</v>
      </c>
      <c r="D164" s="148" t="s">
        <v>398</v>
      </c>
      <c r="E164" s="149">
        <v>18.768999999999998</v>
      </c>
      <c r="F164" s="150" t="s">
        <v>343</v>
      </c>
      <c r="G164" s="151"/>
      <c r="H164" s="151">
        <f t="shared" ref="H164:H169" si="0">ROUND(E164*G164,2)</f>
        <v>0</v>
      </c>
      <c r="I164" s="151"/>
      <c r="J164" s="151">
        <f t="shared" ref="J164:J169" si="1">ROUND(E164*G164,2)</f>
        <v>0</v>
      </c>
      <c r="K164" s="152"/>
      <c r="L164" s="152">
        <f t="shared" ref="L164:L169" si="2">E164*K164</f>
        <v>0</v>
      </c>
      <c r="M164" s="149"/>
      <c r="N164" s="149">
        <f t="shared" ref="N164:N169" si="3">E164*M164</f>
        <v>0</v>
      </c>
      <c r="O164" s="150">
        <v>20</v>
      </c>
      <c r="P164" s="150" t="s">
        <v>155</v>
      </c>
      <c r="Q164" s="149"/>
      <c r="R164" s="149"/>
      <c r="S164" s="149"/>
      <c r="T164" s="153"/>
      <c r="U164" s="153"/>
      <c r="V164" s="153" t="s">
        <v>106</v>
      </c>
      <c r="W164" s="154">
        <v>21.152999999999999</v>
      </c>
      <c r="X164" s="147" t="s">
        <v>399</v>
      </c>
      <c r="Y164" s="147" t="s">
        <v>397</v>
      </c>
      <c r="Z164" s="150" t="s">
        <v>143</v>
      </c>
      <c r="AA164" s="150"/>
      <c r="AB164" s="150">
        <v>1</v>
      </c>
      <c r="AC164" s="150"/>
      <c r="AD164" s="150"/>
      <c r="AE164" s="150"/>
      <c r="AF164" s="150"/>
      <c r="AG164" s="150"/>
      <c r="AH164" s="150"/>
      <c r="AJ164" s="86" t="s">
        <v>144</v>
      </c>
      <c r="AK164" s="86" t="s">
        <v>145</v>
      </c>
    </row>
    <row r="165" spans="1:37">
      <c r="A165" s="145">
        <v>47</v>
      </c>
      <c r="B165" s="155" t="s">
        <v>137</v>
      </c>
      <c r="C165" s="147" t="s">
        <v>400</v>
      </c>
      <c r="D165" s="148" t="s">
        <v>401</v>
      </c>
      <c r="E165" s="149">
        <v>18.768999999999998</v>
      </c>
      <c r="F165" s="150" t="s">
        <v>343</v>
      </c>
      <c r="G165" s="151"/>
      <c r="H165" s="151">
        <f t="shared" si="0"/>
        <v>0</v>
      </c>
      <c r="I165" s="151"/>
      <c r="J165" s="151">
        <f t="shared" si="1"/>
        <v>0</v>
      </c>
      <c r="K165" s="152"/>
      <c r="L165" s="152">
        <f t="shared" si="2"/>
        <v>0</v>
      </c>
      <c r="M165" s="149"/>
      <c r="N165" s="149">
        <f t="shared" si="3"/>
        <v>0</v>
      </c>
      <c r="O165" s="150">
        <v>20</v>
      </c>
      <c r="P165" s="150" t="s">
        <v>155</v>
      </c>
      <c r="Q165" s="149"/>
      <c r="R165" s="149"/>
      <c r="S165" s="149"/>
      <c r="T165" s="153"/>
      <c r="U165" s="153"/>
      <c r="V165" s="153" t="s">
        <v>106</v>
      </c>
      <c r="W165" s="154">
        <v>12.725</v>
      </c>
      <c r="X165" s="147" t="s">
        <v>402</v>
      </c>
      <c r="Y165" s="147" t="s">
        <v>400</v>
      </c>
      <c r="Z165" s="150" t="s">
        <v>143</v>
      </c>
      <c r="AA165" s="150"/>
      <c r="AB165" s="150">
        <v>1</v>
      </c>
      <c r="AC165" s="150"/>
      <c r="AD165" s="150"/>
      <c r="AE165" s="150"/>
      <c r="AF165" s="150"/>
      <c r="AG165" s="150"/>
      <c r="AH165" s="150"/>
      <c r="AJ165" s="86" t="s">
        <v>144</v>
      </c>
      <c r="AK165" s="86" t="s">
        <v>145</v>
      </c>
    </row>
    <row r="166" spans="1:37">
      <c r="A166" s="145">
        <v>48</v>
      </c>
      <c r="B166" s="155" t="s">
        <v>403</v>
      </c>
      <c r="C166" s="147" t="s">
        <v>404</v>
      </c>
      <c r="D166" s="148" t="s">
        <v>405</v>
      </c>
      <c r="E166" s="149">
        <v>18.768999999999998</v>
      </c>
      <c r="F166" s="150" t="s">
        <v>343</v>
      </c>
      <c r="G166" s="151"/>
      <c r="H166" s="151">
        <f t="shared" si="0"/>
        <v>0</v>
      </c>
      <c r="I166" s="151"/>
      <c r="J166" s="151">
        <f t="shared" si="1"/>
        <v>0</v>
      </c>
      <c r="K166" s="152"/>
      <c r="L166" s="152">
        <f t="shared" si="2"/>
        <v>0</v>
      </c>
      <c r="M166" s="149"/>
      <c r="N166" s="149">
        <f t="shared" si="3"/>
        <v>0</v>
      </c>
      <c r="O166" s="150">
        <v>20</v>
      </c>
      <c r="P166" s="150" t="s">
        <v>312</v>
      </c>
      <c r="Q166" s="149"/>
      <c r="R166" s="149"/>
      <c r="S166" s="149"/>
      <c r="T166" s="153"/>
      <c r="U166" s="153"/>
      <c r="V166" s="153" t="s">
        <v>106</v>
      </c>
      <c r="W166" s="154">
        <v>11.787000000000001</v>
      </c>
      <c r="X166" s="147" t="s">
        <v>406</v>
      </c>
      <c r="Y166" s="147" t="s">
        <v>404</v>
      </c>
      <c r="Z166" s="150" t="s">
        <v>143</v>
      </c>
      <c r="AA166" s="150"/>
      <c r="AB166" s="150">
        <v>1</v>
      </c>
      <c r="AC166" s="150"/>
      <c r="AD166" s="150"/>
      <c r="AE166" s="150"/>
      <c r="AF166" s="150"/>
      <c r="AG166" s="150"/>
      <c r="AH166" s="150"/>
      <c r="AJ166" s="86" t="s">
        <v>144</v>
      </c>
      <c r="AK166" s="86" t="s">
        <v>145</v>
      </c>
    </row>
    <row r="167" spans="1:37" ht="25.5">
      <c r="A167" s="145">
        <v>49</v>
      </c>
      <c r="B167" s="155" t="s">
        <v>396</v>
      </c>
      <c r="C167" s="147" t="s">
        <v>407</v>
      </c>
      <c r="D167" s="148" t="s">
        <v>408</v>
      </c>
      <c r="E167" s="149">
        <v>3</v>
      </c>
      <c r="F167" s="150" t="s">
        <v>259</v>
      </c>
      <c r="G167" s="151"/>
      <c r="H167" s="151">
        <f t="shared" si="0"/>
        <v>0</v>
      </c>
      <c r="I167" s="151"/>
      <c r="J167" s="151">
        <f t="shared" si="1"/>
        <v>0</v>
      </c>
      <c r="K167" s="152"/>
      <c r="L167" s="152">
        <f t="shared" si="2"/>
        <v>0</v>
      </c>
      <c r="M167" s="149"/>
      <c r="N167" s="149">
        <f t="shared" si="3"/>
        <v>0</v>
      </c>
      <c r="O167" s="150">
        <v>20</v>
      </c>
      <c r="P167" s="150" t="s">
        <v>320</v>
      </c>
      <c r="Q167" s="149"/>
      <c r="R167" s="149"/>
      <c r="S167" s="149"/>
      <c r="T167" s="153"/>
      <c r="U167" s="153"/>
      <c r="V167" s="153" t="s">
        <v>106</v>
      </c>
      <c r="W167" s="154"/>
      <c r="X167" s="147" t="s">
        <v>409</v>
      </c>
      <c r="Y167" s="147" t="s">
        <v>407</v>
      </c>
      <c r="Z167" s="150" t="s">
        <v>143</v>
      </c>
      <c r="AA167" s="150"/>
      <c r="AB167" s="150">
        <v>7</v>
      </c>
      <c r="AC167" s="150"/>
      <c r="AD167" s="150"/>
      <c r="AE167" s="150"/>
      <c r="AF167" s="150"/>
      <c r="AG167" s="150"/>
      <c r="AH167" s="150"/>
      <c r="AJ167" s="86" t="s">
        <v>144</v>
      </c>
      <c r="AK167" s="86" t="s">
        <v>145</v>
      </c>
    </row>
    <row r="168" spans="1:37" ht="25.5">
      <c r="A168" s="145">
        <v>50</v>
      </c>
      <c r="B168" s="155" t="s">
        <v>256</v>
      </c>
      <c r="C168" s="147" t="s">
        <v>410</v>
      </c>
      <c r="D168" s="148" t="s">
        <v>411</v>
      </c>
      <c r="E168" s="149">
        <v>112.411</v>
      </c>
      <c r="F168" s="150" t="s">
        <v>343</v>
      </c>
      <c r="G168" s="151"/>
      <c r="H168" s="151">
        <f t="shared" si="0"/>
        <v>0</v>
      </c>
      <c r="I168" s="151"/>
      <c r="J168" s="151">
        <f t="shared" si="1"/>
        <v>0</v>
      </c>
      <c r="K168" s="152"/>
      <c r="L168" s="152">
        <f t="shared" si="2"/>
        <v>0</v>
      </c>
      <c r="M168" s="149"/>
      <c r="N168" s="149">
        <f t="shared" si="3"/>
        <v>0</v>
      </c>
      <c r="O168" s="150">
        <v>20</v>
      </c>
      <c r="P168" s="150" t="s">
        <v>155</v>
      </c>
      <c r="Q168" s="149"/>
      <c r="R168" s="149"/>
      <c r="S168" s="149"/>
      <c r="T168" s="153"/>
      <c r="U168" s="153"/>
      <c r="V168" s="153" t="s">
        <v>106</v>
      </c>
      <c r="W168" s="154">
        <v>62.95</v>
      </c>
      <c r="X168" s="147" t="s">
        <v>412</v>
      </c>
      <c r="Y168" s="147" t="s">
        <v>410</v>
      </c>
      <c r="Z168" s="150" t="s">
        <v>413</v>
      </c>
      <c r="AA168" s="150"/>
      <c r="AB168" s="150">
        <v>1</v>
      </c>
      <c r="AC168" s="150"/>
      <c r="AD168" s="150"/>
      <c r="AE168" s="150"/>
      <c r="AF168" s="150"/>
      <c r="AG168" s="150"/>
      <c r="AH168" s="150"/>
      <c r="AJ168" s="86" t="s">
        <v>144</v>
      </c>
      <c r="AK168" s="86" t="s">
        <v>145</v>
      </c>
    </row>
    <row r="169" spans="1:37">
      <c r="A169" s="145">
        <v>51</v>
      </c>
      <c r="B169" s="155" t="s">
        <v>414</v>
      </c>
      <c r="C169" s="147" t="s">
        <v>415</v>
      </c>
      <c r="D169" s="148" t="s">
        <v>416</v>
      </c>
      <c r="E169" s="149">
        <v>28</v>
      </c>
      <c r="F169" s="150" t="s">
        <v>417</v>
      </c>
      <c r="G169" s="151"/>
      <c r="H169" s="151">
        <f t="shared" si="0"/>
        <v>0</v>
      </c>
      <c r="I169" s="151"/>
      <c r="J169" s="151">
        <f t="shared" si="1"/>
        <v>0</v>
      </c>
      <c r="K169" s="152"/>
      <c r="L169" s="152">
        <f t="shared" si="2"/>
        <v>0</v>
      </c>
      <c r="M169" s="149"/>
      <c r="N169" s="149">
        <f t="shared" si="3"/>
        <v>0</v>
      </c>
      <c r="O169" s="150">
        <v>20</v>
      </c>
      <c r="P169" s="150" t="s">
        <v>155</v>
      </c>
      <c r="Q169" s="149"/>
      <c r="R169" s="149"/>
      <c r="S169" s="149"/>
      <c r="T169" s="153"/>
      <c r="U169" s="153"/>
      <c r="V169" s="153" t="s">
        <v>106</v>
      </c>
      <c r="W169" s="154">
        <v>28</v>
      </c>
      <c r="X169" s="147" t="s">
        <v>418</v>
      </c>
      <c r="Y169" s="147" t="s">
        <v>415</v>
      </c>
      <c r="Z169" s="150" t="s">
        <v>419</v>
      </c>
      <c r="AA169" s="150"/>
      <c r="AB169" s="150">
        <v>1</v>
      </c>
      <c r="AC169" s="150"/>
      <c r="AD169" s="150"/>
      <c r="AE169" s="150"/>
      <c r="AF169" s="150"/>
      <c r="AG169" s="150"/>
      <c r="AH169" s="150"/>
      <c r="AJ169" s="86" t="s">
        <v>144</v>
      </c>
      <c r="AK169" s="86" t="s">
        <v>145</v>
      </c>
    </row>
    <row r="170" spans="1:37" ht="25.5">
      <c r="A170" s="145"/>
      <c r="B170" s="155"/>
      <c r="C170" s="147"/>
      <c r="D170" s="156" t="s">
        <v>420</v>
      </c>
      <c r="E170" s="157"/>
      <c r="F170" s="158"/>
      <c r="G170" s="159"/>
      <c r="H170" s="159"/>
      <c r="I170" s="159"/>
      <c r="J170" s="159"/>
      <c r="K170" s="160"/>
      <c r="L170" s="160"/>
      <c r="M170" s="157"/>
      <c r="N170" s="157"/>
      <c r="O170" s="158"/>
      <c r="P170" s="158"/>
      <c r="Q170" s="157"/>
      <c r="R170" s="157"/>
      <c r="S170" s="157"/>
      <c r="T170" s="161"/>
      <c r="U170" s="161"/>
      <c r="V170" s="161" t="s">
        <v>0</v>
      </c>
      <c r="W170" s="162"/>
      <c r="X170" s="158"/>
      <c r="Y170" s="150"/>
      <c r="Z170" s="150"/>
      <c r="AA170" s="150"/>
      <c r="AB170" s="150"/>
      <c r="AC170" s="150"/>
      <c r="AD170" s="150"/>
      <c r="AE170" s="150"/>
      <c r="AF170" s="150"/>
      <c r="AG170" s="150"/>
      <c r="AH170" s="150"/>
    </row>
    <row r="171" spans="1:37">
      <c r="A171" s="145"/>
      <c r="B171" s="155"/>
      <c r="C171" s="147"/>
      <c r="D171" s="156" t="s">
        <v>421</v>
      </c>
      <c r="E171" s="157"/>
      <c r="F171" s="158"/>
      <c r="G171" s="159"/>
      <c r="H171" s="159"/>
      <c r="I171" s="159"/>
      <c r="J171" s="159"/>
      <c r="K171" s="160"/>
      <c r="L171" s="160"/>
      <c r="M171" s="157"/>
      <c r="N171" s="157"/>
      <c r="O171" s="158"/>
      <c r="P171" s="158"/>
      <c r="Q171" s="157"/>
      <c r="R171" s="157"/>
      <c r="S171" s="157"/>
      <c r="T171" s="161"/>
      <c r="U171" s="161"/>
      <c r="V171" s="161" t="s">
        <v>0</v>
      </c>
      <c r="W171" s="162"/>
      <c r="X171" s="158"/>
      <c r="Y171" s="150"/>
      <c r="Z171" s="150"/>
      <c r="AA171" s="150"/>
      <c r="AB171" s="150"/>
      <c r="AC171" s="150"/>
      <c r="AD171" s="150"/>
      <c r="AE171" s="150"/>
      <c r="AF171" s="150"/>
      <c r="AG171" s="150"/>
      <c r="AH171" s="150"/>
    </row>
    <row r="172" spans="1:37">
      <c r="A172" s="145"/>
      <c r="B172" s="155"/>
      <c r="C172" s="147"/>
      <c r="D172" s="156" t="s">
        <v>422</v>
      </c>
      <c r="E172" s="157"/>
      <c r="F172" s="158"/>
      <c r="G172" s="159"/>
      <c r="H172" s="159"/>
      <c r="I172" s="159"/>
      <c r="J172" s="159"/>
      <c r="K172" s="160"/>
      <c r="L172" s="160"/>
      <c r="M172" s="157"/>
      <c r="N172" s="157"/>
      <c r="O172" s="158"/>
      <c r="P172" s="158"/>
      <c r="Q172" s="157"/>
      <c r="R172" s="157"/>
      <c r="S172" s="157"/>
      <c r="T172" s="161"/>
      <c r="U172" s="161"/>
      <c r="V172" s="161" t="s">
        <v>0</v>
      </c>
      <c r="W172" s="162"/>
      <c r="X172" s="158"/>
      <c r="Y172" s="150"/>
      <c r="Z172" s="150"/>
      <c r="AA172" s="150"/>
      <c r="AB172" s="150"/>
      <c r="AC172" s="150"/>
      <c r="AD172" s="150"/>
      <c r="AE172" s="150"/>
      <c r="AF172" s="150"/>
      <c r="AG172" s="150"/>
      <c r="AH172" s="150"/>
    </row>
    <row r="173" spans="1:37">
      <c r="A173" s="145"/>
      <c r="B173" s="155"/>
      <c r="C173" s="147"/>
      <c r="D173" s="156" t="s">
        <v>423</v>
      </c>
      <c r="E173" s="157"/>
      <c r="F173" s="158"/>
      <c r="G173" s="159"/>
      <c r="H173" s="159"/>
      <c r="I173" s="159"/>
      <c r="J173" s="159"/>
      <c r="K173" s="160"/>
      <c r="L173" s="160"/>
      <c r="M173" s="157"/>
      <c r="N173" s="157"/>
      <c r="O173" s="158"/>
      <c r="P173" s="158"/>
      <c r="Q173" s="157"/>
      <c r="R173" s="157"/>
      <c r="S173" s="157"/>
      <c r="T173" s="161"/>
      <c r="U173" s="161"/>
      <c r="V173" s="161" t="s">
        <v>0</v>
      </c>
      <c r="W173" s="162"/>
      <c r="X173" s="158"/>
      <c r="Y173" s="150"/>
      <c r="Z173" s="150"/>
      <c r="AA173" s="150"/>
      <c r="AB173" s="150"/>
      <c r="AC173" s="150"/>
      <c r="AD173" s="150"/>
      <c r="AE173" s="150"/>
      <c r="AF173" s="150"/>
      <c r="AG173" s="150"/>
      <c r="AH173" s="150"/>
    </row>
    <row r="174" spans="1:37">
      <c r="A174" s="145"/>
      <c r="B174" s="155"/>
      <c r="C174" s="147"/>
      <c r="D174" s="163" t="s">
        <v>424</v>
      </c>
      <c r="E174" s="164">
        <f>J174</f>
        <v>0</v>
      </c>
      <c r="F174" s="150"/>
      <c r="G174" s="151"/>
      <c r="H174" s="164">
        <f>SUM(H155:H173)</f>
        <v>0</v>
      </c>
      <c r="I174" s="164">
        <f>SUM(I155:I173)</f>
        <v>0</v>
      </c>
      <c r="J174" s="164">
        <f>SUM(J155:J173)</f>
        <v>0</v>
      </c>
      <c r="K174" s="152"/>
      <c r="L174" s="165">
        <f>SUM(L155:L173)</f>
        <v>32.981877949999998</v>
      </c>
      <c r="M174" s="149"/>
      <c r="N174" s="166">
        <f>SUM(N155:N173)</f>
        <v>0</v>
      </c>
      <c r="O174" s="150"/>
      <c r="P174" s="150"/>
      <c r="Q174" s="149"/>
      <c r="R174" s="149"/>
      <c r="S174" s="149"/>
      <c r="T174" s="153"/>
      <c r="U174" s="153"/>
      <c r="V174" s="153"/>
      <c r="W174" s="154">
        <f>SUM(W155:W173)</f>
        <v>164.19</v>
      </c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50"/>
      <c r="AH174" s="150"/>
    </row>
    <row r="175" spans="1:37">
      <c r="A175" s="145"/>
      <c r="B175" s="155"/>
      <c r="C175" s="147"/>
      <c r="D175" s="148"/>
      <c r="E175" s="149"/>
      <c r="F175" s="150"/>
      <c r="G175" s="151"/>
      <c r="H175" s="151"/>
      <c r="I175" s="151"/>
      <c r="J175" s="151"/>
      <c r="K175" s="152"/>
      <c r="L175" s="152"/>
      <c r="M175" s="149"/>
      <c r="N175" s="149"/>
      <c r="O175" s="150"/>
      <c r="P175" s="150"/>
      <c r="Q175" s="149"/>
      <c r="R175" s="149"/>
      <c r="S175" s="149"/>
      <c r="T175" s="153"/>
      <c r="U175" s="153"/>
      <c r="V175" s="153"/>
      <c r="W175" s="154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/>
      <c r="AH175" s="150"/>
    </row>
    <row r="176" spans="1:37">
      <c r="A176" s="145"/>
      <c r="B176" s="155"/>
      <c r="C176" s="147"/>
      <c r="D176" s="163" t="s">
        <v>425</v>
      </c>
      <c r="E176" s="166">
        <f>J176</f>
        <v>0</v>
      </c>
      <c r="F176" s="150"/>
      <c r="G176" s="151"/>
      <c r="H176" s="164">
        <f>+H49+H90+H98+H142+H149+H153+H174</f>
        <v>0</v>
      </c>
      <c r="I176" s="164">
        <f>+I49+I90+I98+I142+I149+I153+I174</f>
        <v>0</v>
      </c>
      <c r="J176" s="164">
        <f>+J49+J90+J98+J142+J149+J153+J174</f>
        <v>0</v>
      </c>
      <c r="K176" s="152"/>
      <c r="L176" s="165">
        <f>+L49+L90+L98+L142+L149+L153+L174</f>
        <v>112.41064373</v>
      </c>
      <c r="M176" s="149"/>
      <c r="N176" s="166">
        <f>+N49+N90+N98+N142+N149+N153+N174</f>
        <v>18.769000000000002</v>
      </c>
      <c r="O176" s="150"/>
      <c r="P176" s="150"/>
      <c r="Q176" s="149"/>
      <c r="R176" s="149"/>
      <c r="S176" s="149"/>
      <c r="T176" s="153"/>
      <c r="U176" s="153"/>
      <c r="V176" s="153"/>
      <c r="W176" s="154">
        <f>+W49+W90+W98+W142+W149+W153+W174</f>
        <v>2218.0829999999996</v>
      </c>
      <c r="X176" s="150"/>
      <c r="Y176" s="150"/>
      <c r="Z176" s="150"/>
      <c r="AA176" s="150"/>
      <c r="AB176" s="150"/>
      <c r="AC176" s="150"/>
      <c r="AD176" s="150"/>
      <c r="AE176" s="150"/>
      <c r="AF176" s="150"/>
      <c r="AG176" s="150"/>
      <c r="AH176" s="150"/>
    </row>
    <row r="177" spans="1:37">
      <c r="A177" s="145"/>
      <c r="B177" s="155"/>
      <c r="C177" s="147"/>
      <c r="D177" s="148"/>
      <c r="E177" s="149"/>
      <c r="F177" s="150"/>
      <c r="G177" s="151"/>
      <c r="H177" s="151"/>
      <c r="I177" s="151"/>
      <c r="J177" s="151"/>
      <c r="K177" s="152"/>
      <c r="L177" s="152"/>
      <c r="M177" s="149"/>
      <c r="N177" s="149"/>
      <c r="O177" s="150"/>
      <c r="P177" s="150"/>
      <c r="Q177" s="149"/>
      <c r="R177" s="149"/>
      <c r="S177" s="149"/>
      <c r="T177" s="153"/>
      <c r="U177" s="153"/>
      <c r="V177" s="153"/>
      <c r="W177" s="154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</row>
    <row r="178" spans="1:37">
      <c r="A178" s="145"/>
      <c r="B178" s="146" t="s">
        <v>426</v>
      </c>
      <c r="C178" s="147"/>
      <c r="D178" s="148"/>
      <c r="E178" s="149"/>
      <c r="F178" s="150"/>
      <c r="G178" s="151"/>
      <c r="H178" s="151"/>
      <c r="I178" s="151"/>
      <c r="J178" s="151"/>
      <c r="K178" s="152"/>
      <c r="L178" s="152"/>
      <c r="M178" s="149"/>
      <c r="N178" s="149"/>
      <c r="O178" s="150"/>
      <c r="P178" s="150"/>
      <c r="Q178" s="149"/>
      <c r="R178" s="149"/>
      <c r="S178" s="149"/>
      <c r="T178" s="153"/>
      <c r="U178" s="153"/>
      <c r="V178" s="153"/>
      <c r="W178" s="154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/>
      <c r="AH178" s="150"/>
    </row>
    <row r="179" spans="1:37">
      <c r="A179" s="145"/>
      <c r="B179" s="147" t="s">
        <v>427</v>
      </c>
      <c r="C179" s="147"/>
      <c r="D179" s="148"/>
      <c r="E179" s="149"/>
      <c r="F179" s="150"/>
      <c r="G179" s="151"/>
      <c r="H179" s="151"/>
      <c r="I179" s="151"/>
      <c r="J179" s="151"/>
      <c r="K179" s="152"/>
      <c r="L179" s="152"/>
      <c r="M179" s="149"/>
      <c r="N179" s="149"/>
      <c r="O179" s="150"/>
      <c r="P179" s="150"/>
      <c r="Q179" s="149"/>
      <c r="R179" s="149"/>
      <c r="S179" s="149"/>
      <c r="T179" s="153"/>
      <c r="U179" s="153"/>
      <c r="V179" s="153"/>
      <c r="W179" s="154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  <c r="AH179" s="150"/>
    </row>
    <row r="180" spans="1:37">
      <c r="A180" s="145">
        <v>52</v>
      </c>
      <c r="B180" s="155" t="s">
        <v>428</v>
      </c>
      <c r="C180" s="147" t="s">
        <v>429</v>
      </c>
      <c r="D180" s="148" t="s">
        <v>430</v>
      </c>
      <c r="E180" s="149">
        <v>112.04</v>
      </c>
      <c r="F180" s="150" t="s">
        <v>149</v>
      </c>
      <c r="G180" s="151"/>
      <c r="H180" s="151">
        <f>ROUND(E180*G180,2)</f>
        <v>0</v>
      </c>
      <c r="I180" s="151"/>
      <c r="J180" s="151">
        <f>ROUND(E180*G180,2)</f>
        <v>0</v>
      </c>
      <c r="K180" s="152"/>
      <c r="L180" s="152">
        <f>E180*K180</f>
        <v>0</v>
      </c>
      <c r="M180" s="149"/>
      <c r="N180" s="149">
        <f>E180*M180</f>
        <v>0</v>
      </c>
      <c r="O180" s="150">
        <v>20</v>
      </c>
      <c r="P180" s="150" t="s">
        <v>155</v>
      </c>
      <c r="Q180" s="149"/>
      <c r="R180" s="149"/>
      <c r="S180" s="149"/>
      <c r="T180" s="153"/>
      <c r="U180" s="153"/>
      <c r="V180" s="153" t="s">
        <v>431</v>
      </c>
      <c r="W180" s="154">
        <v>31.370999999999999</v>
      </c>
      <c r="X180" s="147" t="s">
        <v>432</v>
      </c>
      <c r="Y180" s="147" t="s">
        <v>429</v>
      </c>
      <c r="Z180" s="150" t="s">
        <v>288</v>
      </c>
      <c r="AA180" s="150"/>
      <c r="AB180" s="150">
        <v>7</v>
      </c>
      <c r="AC180" s="150"/>
      <c r="AD180" s="150"/>
      <c r="AE180" s="150"/>
      <c r="AF180" s="150"/>
      <c r="AG180" s="150"/>
      <c r="AH180" s="150"/>
      <c r="AJ180" s="86" t="s">
        <v>433</v>
      </c>
      <c r="AK180" s="86" t="s">
        <v>145</v>
      </c>
    </row>
    <row r="181" spans="1:37">
      <c r="A181" s="145"/>
      <c r="B181" s="155"/>
      <c r="C181" s="147"/>
      <c r="D181" s="156" t="s">
        <v>434</v>
      </c>
      <c r="E181" s="157"/>
      <c r="F181" s="158"/>
      <c r="G181" s="159"/>
      <c r="H181" s="159"/>
      <c r="I181" s="159"/>
      <c r="J181" s="159"/>
      <c r="K181" s="160"/>
      <c r="L181" s="160"/>
      <c r="M181" s="157"/>
      <c r="N181" s="157"/>
      <c r="O181" s="158"/>
      <c r="P181" s="158"/>
      <c r="Q181" s="157"/>
      <c r="R181" s="157"/>
      <c r="S181" s="157"/>
      <c r="T181" s="161"/>
      <c r="U181" s="161"/>
      <c r="V181" s="161" t="s">
        <v>0</v>
      </c>
      <c r="W181" s="162"/>
      <c r="X181" s="158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0"/>
    </row>
    <row r="182" spans="1:37">
      <c r="A182" s="145"/>
      <c r="B182" s="155"/>
      <c r="C182" s="147"/>
      <c r="D182" s="156" t="s">
        <v>435</v>
      </c>
      <c r="E182" s="157"/>
      <c r="F182" s="158"/>
      <c r="G182" s="159"/>
      <c r="H182" s="159"/>
      <c r="I182" s="159"/>
      <c r="J182" s="159"/>
      <c r="K182" s="160"/>
      <c r="L182" s="160"/>
      <c r="M182" s="157"/>
      <c r="N182" s="157"/>
      <c r="O182" s="158"/>
      <c r="P182" s="158"/>
      <c r="Q182" s="157"/>
      <c r="R182" s="157"/>
      <c r="S182" s="157"/>
      <c r="T182" s="161"/>
      <c r="U182" s="161"/>
      <c r="V182" s="161" t="s">
        <v>0</v>
      </c>
      <c r="W182" s="162"/>
      <c r="X182" s="158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</row>
    <row r="183" spans="1:37">
      <c r="A183" s="145"/>
      <c r="B183" s="155"/>
      <c r="C183" s="147"/>
      <c r="D183" s="156" t="s">
        <v>436</v>
      </c>
      <c r="E183" s="157"/>
      <c r="F183" s="158"/>
      <c r="G183" s="159"/>
      <c r="H183" s="159"/>
      <c r="I183" s="159"/>
      <c r="J183" s="159"/>
      <c r="K183" s="160"/>
      <c r="L183" s="160"/>
      <c r="M183" s="157"/>
      <c r="N183" s="157"/>
      <c r="O183" s="158"/>
      <c r="P183" s="158"/>
      <c r="Q183" s="157"/>
      <c r="R183" s="157"/>
      <c r="S183" s="157"/>
      <c r="T183" s="161"/>
      <c r="U183" s="161"/>
      <c r="V183" s="161" t="s">
        <v>0</v>
      </c>
      <c r="W183" s="162"/>
      <c r="X183" s="158"/>
      <c r="Y183" s="150"/>
      <c r="Z183" s="150"/>
      <c r="AA183" s="150"/>
      <c r="AB183" s="150"/>
      <c r="AC183" s="150"/>
      <c r="AD183" s="150"/>
      <c r="AE183" s="150"/>
      <c r="AF183" s="150"/>
      <c r="AG183" s="150"/>
      <c r="AH183" s="150"/>
    </row>
    <row r="184" spans="1:37">
      <c r="A184" s="145">
        <v>53</v>
      </c>
      <c r="B184" s="155" t="s">
        <v>264</v>
      </c>
      <c r="C184" s="147" t="s">
        <v>437</v>
      </c>
      <c r="D184" s="148" t="s">
        <v>438</v>
      </c>
      <c r="E184" s="149">
        <v>112.04</v>
      </c>
      <c r="F184" s="150" t="s">
        <v>149</v>
      </c>
      <c r="G184" s="151"/>
      <c r="H184" s="151"/>
      <c r="I184" s="151">
        <f>ROUND(E184*G184,2)</f>
        <v>0</v>
      </c>
      <c r="J184" s="151">
        <f>ROUND(E184*G184,2)</f>
        <v>0</v>
      </c>
      <c r="K184" s="152">
        <v>5.8E-4</v>
      </c>
      <c r="L184" s="152">
        <f>E184*K184</f>
        <v>6.4983200000000005E-2</v>
      </c>
      <c r="M184" s="149"/>
      <c r="N184" s="149">
        <f>E184*M184</f>
        <v>0</v>
      </c>
      <c r="O184" s="150">
        <v>20</v>
      </c>
      <c r="P184" s="150" t="s">
        <v>155</v>
      </c>
      <c r="Q184" s="149"/>
      <c r="R184" s="149"/>
      <c r="S184" s="149"/>
      <c r="T184" s="153"/>
      <c r="U184" s="153"/>
      <c r="V184" s="153" t="s">
        <v>99</v>
      </c>
      <c r="W184" s="154"/>
      <c r="X184" s="147" t="s">
        <v>439</v>
      </c>
      <c r="Y184" s="147" t="s">
        <v>437</v>
      </c>
      <c r="Z184" s="150" t="s">
        <v>440</v>
      </c>
      <c r="AA184" s="147" t="s">
        <v>155</v>
      </c>
      <c r="AB184" s="150">
        <v>8</v>
      </c>
      <c r="AC184" s="150"/>
      <c r="AD184" s="150"/>
      <c r="AE184" s="150"/>
      <c r="AF184" s="150"/>
      <c r="AG184" s="150"/>
      <c r="AH184" s="150"/>
      <c r="AJ184" s="86" t="s">
        <v>441</v>
      </c>
      <c r="AK184" s="86" t="s">
        <v>145</v>
      </c>
    </row>
    <row r="185" spans="1:37">
      <c r="A185" s="145"/>
      <c r="B185" s="155"/>
      <c r="C185" s="147"/>
      <c r="D185" s="156" t="s">
        <v>442</v>
      </c>
      <c r="E185" s="157"/>
      <c r="F185" s="158"/>
      <c r="G185" s="159"/>
      <c r="H185" s="159"/>
      <c r="I185" s="159"/>
      <c r="J185" s="159"/>
      <c r="K185" s="160"/>
      <c r="L185" s="160"/>
      <c r="M185" s="157"/>
      <c r="N185" s="157"/>
      <c r="O185" s="158"/>
      <c r="P185" s="158"/>
      <c r="Q185" s="157"/>
      <c r="R185" s="157"/>
      <c r="S185" s="157"/>
      <c r="T185" s="161"/>
      <c r="U185" s="161"/>
      <c r="V185" s="161" t="s">
        <v>0</v>
      </c>
      <c r="W185" s="162"/>
      <c r="X185" s="158"/>
      <c r="Y185" s="150"/>
      <c r="Z185" s="150"/>
      <c r="AA185" s="150"/>
      <c r="AB185" s="150"/>
      <c r="AC185" s="150"/>
      <c r="AD185" s="150"/>
      <c r="AE185" s="150"/>
      <c r="AF185" s="150"/>
      <c r="AG185" s="150"/>
      <c r="AH185" s="150"/>
    </row>
    <row r="186" spans="1:37">
      <c r="A186" s="145"/>
      <c r="B186" s="155"/>
      <c r="C186" s="147"/>
      <c r="D186" s="156" t="s">
        <v>443</v>
      </c>
      <c r="E186" s="157"/>
      <c r="F186" s="158"/>
      <c r="G186" s="159"/>
      <c r="H186" s="159"/>
      <c r="I186" s="159"/>
      <c r="J186" s="159"/>
      <c r="K186" s="160"/>
      <c r="L186" s="160"/>
      <c r="M186" s="157"/>
      <c r="N186" s="157"/>
      <c r="O186" s="158"/>
      <c r="P186" s="158"/>
      <c r="Q186" s="157"/>
      <c r="R186" s="157"/>
      <c r="S186" s="157"/>
      <c r="T186" s="161"/>
      <c r="U186" s="161"/>
      <c r="V186" s="161" t="s">
        <v>0</v>
      </c>
      <c r="W186" s="162"/>
      <c r="X186" s="158"/>
      <c r="Y186" s="150"/>
      <c r="Z186" s="150"/>
      <c r="AA186" s="150"/>
      <c r="AB186" s="150"/>
      <c r="AC186" s="150"/>
      <c r="AD186" s="150"/>
      <c r="AE186" s="150"/>
      <c r="AF186" s="150"/>
      <c r="AG186" s="150"/>
      <c r="AH186" s="150"/>
    </row>
    <row r="187" spans="1:37">
      <c r="A187" s="145"/>
      <c r="B187" s="155"/>
      <c r="C187" s="147"/>
      <c r="D187" s="156" t="s">
        <v>444</v>
      </c>
      <c r="E187" s="157"/>
      <c r="F187" s="158"/>
      <c r="G187" s="159"/>
      <c r="H187" s="159"/>
      <c r="I187" s="159"/>
      <c r="J187" s="159"/>
      <c r="K187" s="160"/>
      <c r="L187" s="160"/>
      <c r="M187" s="157"/>
      <c r="N187" s="157"/>
      <c r="O187" s="158"/>
      <c r="P187" s="158"/>
      <c r="Q187" s="157"/>
      <c r="R187" s="157"/>
      <c r="S187" s="157"/>
      <c r="T187" s="161"/>
      <c r="U187" s="161"/>
      <c r="V187" s="161" t="s">
        <v>0</v>
      </c>
      <c r="W187" s="162"/>
      <c r="X187" s="158"/>
      <c r="Y187" s="150"/>
      <c r="Z187" s="150"/>
      <c r="AA187" s="150"/>
      <c r="AB187" s="150"/>
      <c r="AC187" s="150"/>
      <c r="AD187" s="150"/>
      <c r="AE187" s="150"/>
      <c r="AF187" s="150"/>
      <c r="AG187" s="150"/>
      <c r="AH187" s="150"/>
    </row>
    <row r="188" spans="1:37">
      <c r="A188" s="145"/>
      <c r="B188" s="155"/>
      <c r="C188" s="147"/>
      <c r="D188" s="156" t="s">
        <v>445</v>
      </c>
      <c r="E188" s="157"/>
      <c r="F188" s="158"/>
      <c r="G188" s="159"/>
      <c r="H188" s="159"/>
      <c r="I188" s="159"/>
      <c r="J188" s="159"/>
      <c r="K188" s="160"/>
      <c r="L188" s="160"/>
      <c r="M188" s="157"/>
      <c r="N188" s="157"/>
      <c r="O188" s="158"/>
      <c r="P188" s="158"/>
      <c r="Q188" s="157"/>
      <c r="R188" s="157"/>
      <c r="S188" s="157"/>
      <c r="T188" s="161"/>
      <c r="U188" s="161"/>
      <c r="V188" s="161" t="s">
        <v>0</v>
      </c>
      <c r="W188" s="162"/>
      <c r="X188" s="158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</row>
    <row r="189" spans="1:37">
      <c r="A189" s="145"/>
      <c r="B189" s="155"/>
      <c r="C189" s="147"/>
      <c r="D189" s="156" t="s">
        <v>446</v>
      </c>
      <c r="E189" s="157"/>
      <c r="F189" s="158"/>
      <c r="G189" s="159"/>
      <c r="H189" s="159"/>
      <c r="I189" s="159"/>
      <c r="J189" s="159"/>
      <c r="K189" s="160"/>
      <c r="L189" s="160"/>
      <c r="M189" s="157"/>
      <c r="N189" s="157"/>
      <c r="O189" s="158"/>
      <c r="P189" s="158"/>
      <c r="Q189" s="157"/>
      <c r="R189" s="157"/>
      <c r="S189" s="157"/>
      <c r="T189" s="161"/>
      <c r="U189" s="161"/>
      <c r="V189" s="161" t="s">
        <v>0</v>
      </c>
      <c r="W189" s="162"/>
      <c r="X189" s="158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</row>
    <row r="190" spans="1:37">
      <c r="A190" s="145"/>
      <c r="B190" s="155"/>
      <c r="C190" s="147"/>
      <c r="D190" s="156" t="s">
        <v>447</v>
      </c>
      <c r="E190" s="157"/>
      <c r="F190" s="158"/>
      <c r="G190" s="159"/>
      <c r="H190" s="159"/>
      <c r="I190" s="159"/>
      <c r="J190" s="159"/>
      <c r="K190" s="160"/>
      <c r="L190" s="160"/>
      <c r="M190" s="157"/>
      <c r="N190" s="157"/>
      <c r="O190" s="158"/>
      <c r="P190" s="158"/>
      <c r="Q190" s="157"/>
      <c r="R190" s="157"/>
      <c r="S190" s="157"/>
      <c r="T190" s="161"/>
      <c r="U190" s="161"/>
      <c r="V190" s="161" t="s">
        <v>0</v>
      </c>
      <c r="W190" s="162"/>
      <c r="X190" s="158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</row>
    <row r="191" spans="1:37">
      <c r="A191" s="145"/>
      <c r="B191" s="155"/>
      <c r="C191" s="147"/>
      <c r="D191" s="156" t="s">
        <v>448</v>
      </c>
      <c r="E191" s="157"/>
      <c r="F191" s="158"/>
      <c r="G191" s="159"/>
      <c r="H191" s="159"/>
      <c r="I191" s="159"/>
      <c r="J191" s="159"/>
      <c r="K191" s="160"/>
      <c r="L191" s="160"/>
      <c r="M191" s="157"/>
      <c r="N191" s="157"/>
      <c r="O191" s="158"/>
      <c r="P191" s="158"/>
      <c r="Q191" s="157"/>
      <c r="R191" s="157"/>
      <c r="S191" s="157"/>
      <c r="T191" s="161"/>
      <c r="U191" s="161"/>
      <c r="V191" s="161" t="s">
        <v>0</v>
      </c>
      <c r="W191" s="162"/>
      <c r="X191" s="158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</row>
    <row r="192" spans="1:37">
      <c r="A192" s="145">
        <v>54</v>
      </c>
      <c r="B192" s="155" t="s">
        <v>428</v>
      </c>
      <c r="C192" s="147" t="s">
        <v>449</v>
      </c>
      <c r="D192" s="148" t="s">
        <v>450</v>
      </c>
      <c r="E192" s="149">
        <v>120.64</v>
      </c>
      <c r="F192" s="150" t="s">
        <v>149</v>
      </c>
      <c r="G192" s="151"/>
      <c r="H192" s="151">
        <f>ROUND(E192*G192,2)</f>
        <v>0</v>
      </c>
      <c r="I192" s="151"/>
      <c r="J192" s="151">
        <f>ROUND(E192*G192,2)</f>
        <v>0</v>
      </c>
      <c r="K192" s="152"/>
      <c r="L192" s="152">
        <f>E192*K192</f>
        <v>0</v>
      </c>
      <c r="M192" s="149"/>
      <c r="N192" s="149">
        <f>E192*M192</f>
        <v>0</v>
      </c>
      <c r="O192" s="150">
        <v>20</v>
      </c>
      <c r="P192" s="150" t="s">
        <v>155</v>
      </c>
      <c r="Q192" s="149"/>
      <c r="R192" s="149"/>
      <c r="S192" s="149"/>
      <c r="T192" s="153"/>
      <c r="U192" s="153"/>
      <c r="V192" s="153" t="s">
        <v>431</v>
      </c>
      <c r="W192" s="154">
        <v>33.779000000000003</v>
      </c>
      <c r="X192" s="147" t="s">
        <v>451</v>
      </c>
      <c r="Y192" s="147" t="s">
        <v>449</v>
      </c>
      <c r="Z192" s="150" t="s">
        <v>288</v>
      </c>
      <c r="AA192" s="150"/>
      <c r="AB192" s="150">
        <v>7</v>
      </c>
      <c r="AC192" s="150"/>
      <c r="AD192" s="150"/>
      <c r="AE192" s="150"/>
      <c r="AF192" s="150"/>
      <c r="AG192" s="150"/>
      <c r="AH192" s="150"/>
      <c r="AJ192" s="86" t="s">
        <v>433</v>
      </c>
      <c r="AK192" s="86" t="s">
        <v>145</v>
      </c>
    </row>
    <row r="193" spans="1:37">
      <c r="A193" s="145"/>
      <c r="B193" s="155"/>
      <c r="C193" s="147"/>
      <c r="D193" s="156" t="s">
        <v>434</v>
      </c>
      <c r="E193" s="157"/>
      <c r="F193" s="158"/>
      <c r="G193" s="159"/>
      <c r="H193" s="159"/>
      <c r="I193" s="159"/>
      <c r="J193" s="159"/>
      <c r="K193" s="160"/>
      <c r="L193" s="160"/>
      <c r="M193" s="157"/>
      <c r="N193" s="157"/>
      <c r="O193" s="158"/>
      <c r="P193" s="158"/>
      <c r="Q193" s="157"/>
      <c r="R193" s="157"/>
      <c r="S193" s="157"/>
      <c r="T193" s="161"/>
      <c r="U193" s="161"/>
      <c r="V193" s="161" t="s">
        <v>0</v>
      </c>
      <c r="W193" s="162"/>
      <c r="X193" s="158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</row>
    <row r="194" spans="1:37">
      <c r="A194" s="145"/>
      <c r="B194" s="155"/>
      <c r="C194" s="147"/>
      <c r="D194" s="156" t="s">
        <v>435</v>
      </c>
      <c r="E194" s="157"/>
      <c r="F194" s="158"/>
      <c r="G194" s="159"/>
      <c r="H194" s="159"/>
      <c r="I194" s="159"/>
      <c r="J194" s="159"/>
      <c r="K194" s="160"/>
      <c r="L194" s="160"/>
      <c r="M194" s="157"/>
      <c r="N194" s="157"/>
      <c r="O194" s="158"/>
      <c r="P194" s="158"/>
      <c r="Q194" s="157"/>
      <c r="R194" s="157"/>
      <c r="S194" s="157"/>
      <c r="T194" s="161"/>
      <c r="U194" s="161"/>
      <c r="V194" s="161" t="s">
        <v>0</v>
      </c>
      <c r="W194" s="162"/>
      <c r="X194" s="158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</row>
    <row r="195" spans="1:37">
      <c r="A195" s="145">
        <v>55</v>
      </c>
      <c r="B195" s="155" t="s">
        <v>264</v>
      </c>
      <c r="C195" s="147" t="s">
        <v>452</v>
      </c>
      <c r="D195" s="148" t="s">
        <v>453</v>
      </c>
      <c r="E195" s="149">
        <v>429.33199999999999</v>
      </c>
      <c r="F195" s="150" t="s">
        <v>140</v>
      </c>
      <c r="G195" s="151"/>
      <c r="H195" s="151"/>
      <c r="I195" s="151">
        <f>ROUND(E195*G195,2)</f>
        <v>0</v>
      </c>
      <c r="J195" s="151">
        <f>ROUND(E195*G195,2)</f>
        <v>0</v>
      </c>
      <c r="K195" s="152">
        <v>2.07E-2</v>
      </c>
      <c r="L195" s="152">
        <f>E195*K195</f>
        <v>8.887172399999999</v>
      </c>
      <c r="M195" s="149"/>
      <c r="N195" s="149">
        <f>E195*M195</f>
        <v>0</v>
      </c>
      <c r="O195" s="150">
        <v>20</v>
      </c>
      <c r="P195" s="150" t="s">
        <v>155</v>
      </c>
      <c r="Q195" s="149"/>
      <c r="R195" s="149"/>
      <c r="S195" s="149"/>
      <c r="T195" s="153"/>
      <c r="U195" s="153"/>
      <c r="V195" s="153" t="s">
        <v>99</v>
      </c>
      <c r="W195" s="154"/>
      <c r="X195" s="147" t="s">
        <v>454</v>
      </c>
      <c r="Y195" s="147" t="s">
        <v>452</v>
      </c>
      <c r="Z195" s="150" t="s">
        <v>440</v>
      </c>
      <c r="AA195" s="147" t="s">
        <v>455</v>
      </c>
      <c r="AB195" s="150">
        <v>8</v>
      </c>
      <c r="AC195" s="150"/>
      <c r="AD195" s="150"/>
      <c r="AE195" s="150"/>
      <c r="AF195" s="150"/>
      <c r="AG195" s="150"/>
      <c r="AH195" s="150"/>
      <c r="AJ195" s="86" t="s">
        <v>441</v>
      </c>
      <c r="AK195" s="86" t="s">
        <v>145</v>
      </c>
    </row>
    <row r="196" spans="1:37">
      <c r="A196" s="145"/>
      <c r="B196" s="155"/>
      <c r="C196" s="147"/>
      <c r="D196" s="156" t="s">
        <v>456</v>
      </c>
      <c r="E196" s="157"/>
      <c r="F196" s="158"/>
      <c r="G196" s="159"/>
      <c r="H196" s="159"/>
      <c r="I196" s="159"/>
      <c r="J196" s="159"/>
      <c r="K196" s="160"/>
      <c r="L196" s="160"/>
      <c r="M196" s="157"/>
      <c r="N196" s="157"/>
      <c r="O196" s="158"/>
      <c r="P196" s="158"/>
      <c r="Q196" s="157"/>
      <c r="R196" s="157"/>
      <c r="S196" s="157"/>
      <c r="T196" s="161"/>
      <c r="U196" s="161"/>
      <c r="V196" s="161" t="s">
        <v>0</v>
      </c>
      <c r="W196" s="162"/>
      <c r="X196" s="158"/>
      <c r="Y196" s="150"/>
      <c r="Z196" s="150"/>
      <c r="AA196" s="150"/>
      <c r="AB196" s="150"/>
      <c r="AC196" s="150"/>
      <c r="AD196" s="150"/>
      <c r="AE196" s="150"/>
      <c r="AF196" s="150"/>
      <c r="AG196" s="150"/>
      <c r="AH196" s="150"/>
    </row>
    <row r="197" spans="1:37">
      <c r="A197" s="145"/>
      <c r="B197" s="155"/>
      <c r="C197" s="147"/>
      <c r="D197" s="156" t="s">
        <v>457</v>
      </c>
      <c r="E197" s="157"/>
      <c r="F197" s="158"/>
      <c r="G197" s="159"/>
      <c r="H197" s="159"/>
      <c r="I197" s="159"/>
      <c r="J197" s="159"/>
      <c r="K197" s="160"/>
      <c r="L197" s="160"/>
      <c r="M197" s="157"/>
      <c r="N197" s="157"/>
      <c r="O197" s="158"/>
      <c r="P197" s="158"/>
      <c r="Q197" s="157"/>
      <c r="R197" s="157"/>
      <c r="S197" s="157"/>
      <c r="T197" s="161"/>
      <c r="U197" s="161"/>
      <c r="V197" s="161" t="s">
        <v>0</v>
      </c>
      <c r="W197" s="162"/>
      <c r="X197" s="158"/>
      <c r="Y197" s="150"/>
      <c r="Z197" s="150"/>
      <c r="AA197" s="150"/>
      <c r="AB197" s="150"/>
      <c r="AC197" s="150"/>
      <c r="AD197" s="150"/>
      <c r="AE197" s="150"/>
      <c r="AF197" s="150"/>
      <c r="AG197" s="150"/>
      <c r="AH197" s="150"/>
    </row>
    <row r="198" spans="1:37">
      <c r="A198" s="145"/>
      <c r="B198" s="155"/>
      <c r="C198" s="147"/>
      <c r="D198" s="156" t="s">
        <v>458</v>
      </c>
      <c r="E198" s="157"/>
      <c r="F198" s="158"/>
      <c r="G198" s="159"/>
      <c r="H198" s="159"/>
      <c r="I198" s="159"/>
      <c r="J198" s="159"/>
      <c r="K198" s="160"/>
      <c r="L198" s="160"/>
      <c r="M198" s="157"/>
      <c r="N198" s="157"/>
      <c r="O198" s="158"/>
      <c r="P198" s="158"/>
      <c r="Q198" s="157"/>
      <c r="R198" s="157"/>
      <c r="S198" s="157"/>
      <c r="T198" s="161"/>
      <c r="U198" s="161"/>
      <c r="V198" s="161" t="s">
        <v>0</v>
      </c>
      <c r="W198" s="162"/>
      <c r="X198" s="158"/>
      <c r="Y198" s="150"/>
      <c r="Z198" s="150"/>
      <c r="AA198" s="150"/>
      <c r="AB198" s="150"/>
      <c r="AC198" s="150"/>
      <c r="AD198" s="150"/>
      <c r="AE198" s="150"/>
      <c r="AF198" s="150"/>
      <c r="AG198" s="150"/>
      <c r="AH198" s="150"/>
    </row>
    <row r="199" spans="1:37">
      <c r="A199" s="145"/>
      <c r="B199" s="155"/>
      <c r="C199" s="147"/>
      <c r="D199" s="156" t="s">
        <v>459</v>
      </c>
      <c r="E199" s="157"/>
      <c r="F199" s="158"/>
      <c r="G199" s="159"/>
      <c r="H199" s="159"/>
      <c r="I199" s="159"/>
      <c r="J199" s="159"/>
      <c r="K199" s="160"/>
      <c r="L199" s="160"/>
      <c r="M199" s="157"/>
      <c r="N199" s="157"/>
      <c r="O199" s="158"/>
      <c r="P199" s="158"/>
      <c r="Q199" s="157"/>
      <c r="R199" s="157"/>
      <c r="S199" s="157"/>
      <c r="T199" s="161"/>
      <c r="U199" s="161"/>
      <c r="V199" s="161" t="s">
        <v>0</v>
      </c>
      <c r="W199" s="162"/>
      <c r="X199" s="158"/>
      <c r="Y199" s="150"/>
      <c r="Z199" s="150"/>
      <c r="AA199" s="150"/>
      <c r="AB199" s="150"/>
      <c r="AC199" s="150"/>
      <c r="AD199" s="150"/>
      <c r="AE199" s="150"/>
      <c r="AF199" s="150"/>
      <c r="AG199" s="150"/>
      <c r="AH199" s="150"/>
    </row>
    <row r="200" spans="1:37">
      <c r="A200" s="145"/>
      <c r="B200" s="155"/>
      <c r="C200" s="147"/>
      <c r="D200" s="156" t="s">
        <v>460</v>
      </c>
      <c r="E200" s="157"/>
      <c r="F200" s="158"/>
      <c r="G200" s="159"/>
      <c r="H200" s="159"/>
      <c r="I200" s="159"/>
      <c r="J200" s="159"/>
      <c r="K200" s="160"/>
      <c r="L200" s="160"/>
      <c r="M200" s="157"/>
      <c r="N200" s="157"/>
      <c r="O200" s="158"/>
      <c r="P200" s="158"/>
      <c r="Q200" s="157"/>
      <c r="R200" s="157"/>
      <c r="S200" s="157"/>
      <c r="T200" s="161"/>
      <c r="U200" s="161"/>
      <c r="V200" s="161" t="s">
        <v>0</v>
      </c>
      <c r="W200" s="162"/>
      <c r="X200" s="158"/>
      <c r="Y200" s="150"/>
      <c r="Z200" s="150"/>
      <c r="AA200" s="150"/>
      <c r="AB200" s="150"/>
      <c r="AC200" s="150"/>
      <c r="AD200" s="150"/>
      <c r="AE200" s="150"/>
      <c r="AF200" s="150"/>
      <c r="AG200" s="150"/>
      <c r="AH200" s="150"/>
    </row>
    <row r="201" spans="1:37">
      <c r="A201" s="145"/>
      <c r="B201" s="155"/>
      <c r="C201" s="147"/>
      <c r="D201" s="156" t="s">
        <v>461</v>
      </c>
      <c r="E201" s="157"/>
      <c r="F201" s="158"/>
      <c r="G201" s="159"/>
      <c r="H201" s="159"/>
      <c r="I201" s="159"/>
      <c r="J201" s="159"/>
      <c r="K201" s="160"/>
      <c r="L201" s="160"/>
      <c r="M201" s="157"/>
      <c r="N201" s="157"/>
      <c r="O201" s="158"/>
      <c r="P201" s="158"/>
      <c r="Q201" s="157"/>
      <c r="R201" s="157"/>
      <c r="S201" s="157"/>
      <c r="T201" s="161"/>
      <c r="U201" s="161"/>
      <c r="V201" s="161" t="s">
        <v>0</v>
      </c>
      <c r="W201" s="162"/>
      <c r="X201" s="158"/>
      <c r="Y201" s="150"/>
      <c r="Z201" s="150"/>
      <c r="AA201" s="150"/>
      <c r="AB201" s="150"/>
      <c r="AC201" s="150"/>
      <c r="AD201" s="150"/>
      <c r="AE201" s="150"/>
      <c r="AF201" s="150"/>
      <c r="AG201" s="150"/>
      <c r="AH201" s="150"/>
    </row>
    <row r="202" spans="1:37">
      <c r="A202" s="145"/>
      <c r="B202" s="155"/>
      <c r="C202" s="147"/>
      <c r="D202" s="156" t="s">
        <v>462</v>
      </c>
      <c r="E202" s="157"/>
      <c r="F202" s="158"/>
      <c r="G202" s="159"/>
      <c r="H202" s="159"/>
      <c r="I202" s="159"/>
      <c r="J202" s="159"/>
      <c r="K202" s="160"/>
      <c r="L202" s="160"/>
      <c r="M202" s="157"/>
      <c r="N202" s="157"/>
      <c r="O202" s="158"/>
      <c r="P202" s="158"/>
      <c r="Q202" s="157"/>
      <c r="R202" s="157"/>
      <c r="S202" s="157"/>
      <c r="T202" s="161"/>
      <c r="U202" s="161"/>
      <c r="V202" s="161" t="s">
        <v>0</v>
      </c>
      <c r="W202" s="162"/>
      <c r="X202" s="158"/>
      <c r="Y202" s="150"/>
      <c r="Z202" s="150"/>
      <c r="AA202" s="150"/>
      <c r="AB202" s="150"/>
      <c r="AC202" s="150"/>
      <c r="AD202" s="150"/>
      <c r="AE202" s="150"/>
      <c r="AF202" s="150"/>
      <c r="AG202" s="150"/>
      <c r="AH202" s="150"/>
    </row>
    <row r="203" spans="1:37">
      <c r="A203" s="145">
        <v>56</v>
      </c>
      <c r="B203" s="155" t="s">
        <v>428</v>
      </c>
      <c r="C203" s="147" t="s">
        <v>463</v>
      </c>
      <c r="D203" s="148" t="s">
        <v>464</v>
      </c>
      <c r="E203" s="149">
        <v>241.28</v>
      </c>
      <c r="F203" s="150" t="s">
        <v>149</v>
      </c>
      <c r="G203" s="151"/>
      <c r="H203" s="151">
        <f>ROUND(E203*G203,2)</f>
        <v>0</v>
      </c>
      <c r="I203" s="151"/>
      <c r="J203" s="151">
        <f>ROUND(E203*G203,2)</f>
        <v>0</v>
      </c>
      <c r="K203" s="152"/>
      <c r="L203" s="152">
        <f>E203*K203</f>
        <v>0</v>
      </c>
      <c r="M203" s="149"/>
      <c r="N203" s="149">
        <f>E203*M203</f>
        <v>0</v>
      </c>
      <c r="O203" s="150">
        <v>20</v>
      </c>
      <c r="P203" s="150" t="s">
        <v>155</v>
      </c>
      <c r="Q203" s="149"/>
      <c r="R203" s="149"/>
      <c r="S203" s="149"/>
      <c r="T203" s="153"/>
      <c r="U203" s="153"/>
      <c r="V203" s="153" t="s">
        <v>431</v>
      </c>
      <c r="W203" s="154">
        <v>5.3079999999999998</v>
      </c>
      <c r="X203" s="147" t="s">
        <v>465</v>
      </c>
      <c r="Y203" s="147" t="s">
        <v>463</v>
      </c>
      <c r="Z203" s="150" t="s">
        <v>288</v>
      </c>
      <c r="AA203" s="150"/>
      <c r="AB203" s="150">
        <v>7</v>
      </c>
      <c r="AC203" s="150"/>
      <c r="AD203" s="150"/>
      <c r="AE203" s="150"/>
      <c r="AF203" s="150"/>
      <c r="AG203" s="150"/>
      <c r="AH203" s="150"/>
      <c r="AJ203" s="86" t="s">
        <v>433</v>
      </c>
      <c r="AK203" s="86" t="s">
        <v>145</v>
      </c>
    </row>
    <row r="204" spans="1:37">
      <c r="A204" s="145"/>
      <c r="B204" s="155"/>
      <c r="C204" s="147"/>
      <c r="D204" s="156" t="s">
        <v>466</v>
      </c>
      <c r="E204" s="157"/>
      <c r="F204" s="158"/>
      <c r="G204" s="159"/>
      <c r="H204" s="159"/>
      <c r="I204" s="159"/>
      <c r="J204" s="159"/>
      <c r="K204" s="160"/>
      <c r="L204" s="160"/>
      <c r="M204" s="157"/>
      <c r="N204" s="157"/>
      <c r="O204" s="158"/>
      <c r="P204" s="158"/>
      <c r="Q204" s="157"/>
      <c r="R204" s="157"/>
      <c r="S204" s="157"/>
      <c r="T204" s="161"/>
      <c r="U204" s="161"/>
      <c r="V204" s="161" t="s">
        <v>0</v>
      </c>
      <c r="W204" s="162"/>
      <c r="X204" s="158"/>
      <c r="Y204" s="150"/>
      <c r="Z204" s="150"/>
      <c r="AA204" s="150"/>
      <c r="AB204" s="150"/>
      <c r="AC204" s="150"/>
      <c r="AD204" s="150"/>
      <c r="AE204" s="150"/>
      <c r="AF204" s="150"/>
      <c r="AG204" s="150"/>
      <c r="AH204" s="150"/>
    </row>
    <row r="205" spans="1:37">
      <c r="A205" s="145"/>
      <c r="B205" s="155"/>
      <c r="C205" s="147"/>
      <c r="D205" s="156" t="s">
        <v>467</v>
      </c>
      <c r="E205" s="157"/>
      <c r="F205" s="158"/>
      <c r="G205" s="159"/>
      <c r="H205" s="159"/>
      <c r="I205" s="159"/>
      <c r="J205" s="159"/>
      <c r="K205" s="160"/>
      <c r="L205" s="160"/>
      <c r="M205" s="157"/>
      <c r="N205" s="157"/>
      <c r="O205" s="158"/>
      <c r="P205" s="158"/>
      <c r="Q205" s="157"/>
      <c r="R205" s="157"/>
      <c r="S205" s="157"/>
      <c r="T205" s="161"/>
      <c r="U205" s="161"/>
      <c r="V205" s="161" t="s">
        <v>0</v>
      </c>
      <c r="W205" s="162"/>
      <c r="X205" s="158"/>
      <c r="Y205" s="150"/>
      <c r="Z205" s="150"/>
      <c r="AA205" s="150"/>
      <c r="AB205" s="150"/>
      <c r="AC205" s="150"/>
      <c r="AD205" s="150"/>
      <c r="AE205" s="150"/>
      <c r="AF205" s="150"/>
      <c r="AG205" s="150"/>
      <c r="AH205" s="150"/>
    </row>
    <row r="206" spans="1:37">
      <c r="A206" s="145">
        <v>57</v>
      </c>
      <c r="B206" s="155" t="s">
        <v>264</v>
      </c>
      <c r="C206" s="147" t="s">
        <v>468</v>
      </c>
      <c r="D206" s="148" t="s">
        <v>469</v>
      </c>
      <c r="E206" s="149">
        <v>265.40800000000002</v>
      </c>
      <c r="F206" s="150" t="s">
        <v>149</v>
      </c>
      <c r="G206" s="151"/>
      <c r="H206" s="151"/>
      <c r="I206" s="151">
        <f>ROUND(E206*G206,2)</f>
        <v>0</v>
      </c>
      <c r="J206" s="151">
        <f>ROUND(E206*G206,2)</f>
        <v>0</v>
      </c>
      <c r="K206" s="152"/>
      <c r="L206" s="152">
        <f>E206*K206</f>
        <v>0</v>
      </c>
      <c r="M206" s="149"/>
      <c r="N206" s="149">
        <f>E206*M206</f>
        <v>0</v>
      </c>
      <c r="O206" s="150">
        <v>20</v>
      </c>
      <c r="P206" s="150" t="s">
        <v>155</v>
      </c>
      <c r="Q206" s="149"/>
      <c r="R206" s="149"/>
      <c r="S206" s="149"/>
      <c r="T206" s="153"/>
      <c r="U206" s="153"/>
      <c r="V206" s="153" t="s">
        <v>99</v>
      </c>
      <c r="W206" s="154"/>
      <c r="X206" s="147" t="s">
        <v>470</v>
      </c>
      <c r="Y206" s="147" t="s">
        <v>468</v>
      </c>
      <c r="Z206" s="150" t="s">
        <v>220</v>
      </c>
      <c r="AA206" s="147" t="s">
        <v>471</v>
      </c>
      <c r="AB206" s="150">
        <v>8</v>
      </c>
      <c r="AC206" s="150"/>
      <c r="AD206" s="150"/>
      <c r="AE206" s="150"/>
      <c r="AF206" s="150"/>
      <c r="AG206" s="150"/>
      <c r="AH206" s="150"/>
      <c r="AJ206" s="86" t="s">
        <v>441</v>
      </c>
      <c r="AK206" s="86" t="s">
        <v>145</v>
      </c>
    </row>
    <row r="207" spans="1:37">
      <c r="A207" s="145"/>
      <c r="B207" s="155"/>
      <c r="C207" s="147"/>
      <c r="D207" s="156" t="s">
        <v>472</v>
      </c>
      <c r="E207" s="157"/>
      <c r="F207" s="158"/>
      <c r="G207" s="159"/>
      <c r="H207" s="159"/>
      <c r="I207" s="159"/>
      <c r="J207" s="159"/>
      <c r="K207" s="160"/>
      <c r="L207" s="160"/>
      <c r="M207" s="157"/>
      <c r="N207" s="157"/>
      <c r="O207" s="158"/>
      <c r="P207" s="158"/>
      <c r="Q207" s="157"/>
      <c r="R207" s="157"/>
      <c r="S207" s="157"/>
      <c r="T207" s="161"/>
      <c r="U207" s="161"/>
      <c r="V207" s="161" t="s">
        <v>0</v>
      </c>
      <c r="W207" s="162"/>
      <c r="X207" s="158"/>
      <c r="Y207" s="150"/>
      <c r="Z207" s="150"/>
      <c r="AA207" s="150"/>
      <c r="AB207" s="150"/>
      <c r="AC207" s="150"/>
      <c r="AD207" s="150"/>
      <c r="AE207" s="150"/>
      <c r="AF207" s="150"/>
      <c r="AG207" s="150"/>
      <c r="AH207" s="150"/>
    </row>
    <row r="208" spans="1:37">
      <c r="A208" s="145"/>
      <c r="B208" s="155"/>
      <c r="C208" s="147"/>
      <c r="D208" s="156" t="s">
        <v>473</v>
      </c>
      <c r="E208" s="157"/>
      <c r="F208" s="158"/>
      <c r="G208" s="159"/>
      <c r="H208" s="159"/>
      <c r="I208" s="159"/>
      <c r="J208" s="159"/>
      <c r="K208" s="160"/>
      <c r="L208" s="160"/>
      <c r="M208" s="157"/>
      <c r="N208" s="157"/>
      <c r="O208" s="158"/>
      <c r="P208" s="158"/>
      <c r="Q208" s="157"/>
      <c r="R208" s="157"/>
      <c r="S208" s="157"/>
      <c r="T208" s="161"/>
      <c r="U208" s="161"/>
      <c r="V208" s="161" t="s">
        <v>0</v>
      </c>
      <c r="W208" s="162"/>
      <c r="X208" s="158"/>
      <c r="Y208" s="150"/>
      <c r="Z208" s="150"/>
      <c r="AA208" s="150"/>
      <c r="AB208" s="150"/>
      <c r="AC208" s="150"/>
      <c r="AD208" s="150"/>
      <c r="AE208" s="150"/>
      <c r="AF208" s="150"/>
      <c r="AG208" s="150"/>
      <c r="AH208" s="150"/>
    </row>
    <row r="209" spans="1:37">
      <c r="A209" s="145"/>
      <c r="B209" s="155"/>
      <c r="C209" s="147"/>
      <c r="D209" s="156" t="s">
        <v>474</v>
      </c>
      <c r="E209" s="157"/>
      <c r="F209" s="158"/>
      <c r="G209" s="159"/>
      <c r="H209" s="159"/>
      <c r="I209" s="159"/>
      <c r="J209" s="159"/>
      <c r="K209" s="160"/>
      <c r="L209" s="160"/>
      <c r="M209" s="157"/>
      <c r="N209" s="157"/>
      <c r="O209" s="158"/>
      <c r="P209" s="158"/>
      <c r="Q209" s="157"/>
      <c r="R209" s="157"/>
      <c r="S209" s="157"/>
      <c r="T209" s="161"/>
      <c r="U209" s="161"/>
      <c r="V209" s="161" t="s">
        <v>0</v>
      </c>
      <c r="W209" s="162"/>
      <c r="X209" s="158"/>
      <c r="Y209" s="150"/>
      <c r="Z209" s="150"/>
      <c r="AA209" s="150"/>
      <c r="AB209" s="150"/>
      <c r="AC209" s="150"/>
      <c r="AD209" s="150"/>
      <c r="AE209" s="150"/>
      <c r="AF209" s="150"/>
      <c r="AG209" s="150"/>
      <c r="AH209" s="150"/>
    </row>
    <row r="210" spans="1:37">
      <c r="A210" s="145"/>
      <c r="B210" s="155"/>
      <c r="C210" s="147"/>
      <c r="D210" s="156" t="s">
        <v>475</v>
      </c>
      <c r="E210" s="157"/>
      <c r="F210" s="158"/>
      <c r="G210" s="159"/>
      <c r="H210" s="159"/>
      <c r="I210" s="159"/>
      <c r="J210" s="159"/>
      <c r="K210" s="160"/>
      <c r="L210" s="160"/>
      <c r="M210" s="157"/>
      <c r="N210" s="157"/>
      <c r="O210" s="158"/>
      <c r="P210" s="158"/>
      <c r="Q210" s="157"/>
      <c r="R210" s="157"/>
      <c r="S210" s="157"/>
      <c r="T210" s="161"/>
      <c r="U210" s="161"/>
      <c r="V210" s="161" t="s">
        <v>0</v>
      </c>
      <c r="W210" s="162"/>
      <c r="X210" s="158"/>
      <c r="Y210" s="150"/>
      <c r="Z210" s="150"/>
      <c r="AA210" s="150"/>
      <c r="AB210" s="150"/>
      <c r="AC210" s="150"/>
      <c r="AD210" s="150"/>
      <c r="AE210" s="150"/>
      <c r="AF210" s="150"/>
      <c r="AG210" s="150"/>
      <c r="AH210" s="150"/>
    </row>
    <row r="211" spans="1:37">
      <c r="A211" s="145">
        <v>58</v>
      </c>
      <c r="B211" s="155" t="s">
        <v>428</v>
      </c>
      <c r="C211" s="147" t="s">
        <v>476</v>
      </c>
      <c r="D211" s="148" t="s">
        <v>477</v>
      </c>
      <c r="E211" s="149">
        <v>2</v>
      </c>
      <c r="F211" s="150" t="s">
        <v>259</v>
      </c>
      <c r="G211" s="151"/>
      <c r="H211" s="151">
        <f>ROUND(E211*G211,2)</f>
        <v>0</v>
      </c>
      <c r="I211" s="151"/>
      <c r="J211" s="151">
        <f>ROUND(E211*G211,2)</f>
        <v>0</v>
      </c>
      <c r="K211" s="152"/>
      <c r="L211" s="152">
        <f>E211*K211</f>
        <v>0</v>
      </c>
      <c r="M211" s="149"/>
      <c r="N211" s="149">
        <f>E211*M211</f>
        <v>0</v>
      </c>
      <c r="O211" s="150">
        <v>20</v>
      </c>
      <c r="P211" s="150" t="s">
        <v>155</v>
      </c>
      <c r="Q211" s="149"/>
      <c r="R211" s="149"/>
      <c r="S211" s="149"/>
      <c r="T211" s="153"/>
      <c r="U211" s="153"/>
      <c r="V211" s="153" t="s">
        <v>431</v>
      </c>
      <c r="W211" s="154">
        <v>1.9</v>
      </c>
      <c r="X211" s="147" t="s">
        <v>478</v>
      </c>
      <c r="Y211" s="147" t="s">
        <v>476</v>
      </c>
      <c r="Z211" s="150" t="s">
        <v>288</v>
      </c>
      <c r="AA211" s="150"/>
      <c r="AB211" s="150">
        <v>7</v>
      </c>
      <c r="AC211" s="150"/>
      <c r="AD211" s="150"/>
      <c r="AE211" s="150"/>
      <c r="AF211" s="150"/>
      <c r="AG211" s="150"/>
      <c r="AH211" s="150"/>
      <c r="AJ211" s="86" t="s">
        <v>433</v>
      </c>
      <c r="AK211" s="86" t="s">
        <v>145</v>
      </c>
    </row>
    <row r="212" spans="1:37">
      <c r="A212" s="145"/>
      <c r="B212" s="155"/>
      <c r="C212" s="147"/>
      <c r="D212" s="156" t="s">
        <v>479</v>
      </c>
      <c r="E212" s="157"/>
      <c r="F212" s="158"/>
      <c r="G212" s="159"/>
      <c r="H212" s="159"/>
      <c r="I212" s="159"/>
      <c r="J212" s="159"/>
      <c r="K212" s="160"/>
      <c r="L212" s="160"/>
      <c r="M212" s="157"/>
      <c r="N212" s="157"/>
      <c r="O212" s="158"/>
      <c r="P212" s="158"/>
      <c r="Q212" s="157"/>
      <c r="R212" s="157"/>
      <c r="S212" s="157"/>
      <c r="T212" s="161"/>
      <c r="U212" s="161"/>
      <c r="V212" s="161" t="s">
        <v>0</v>
      </c>
      <c r="W212" s="162"/>
      <c r="X212" s="158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</row>
    <row r="213" spans="1:37" ht="25.5">
      <c r="A213" s="145">
        <v>59</v>
      </c>
      <c r="B213" s="155" t="s">
        <v>428</v>
      </c>
      <c r="C213" s="147" t="s">
        <v>480</v>
      </c>
      <c r="D213" s="148" t="s">
        <v>481</v>
      </c>
      <c r="E213" s="149">
        <v>2</v>
      </c>
      <c r="F213" s="150" t="s">
        <v>259</v>
      </c>
      <c r="G213" s="151"/>
      <c r="H213" s="151">
        <f>ROUND(E213*G213,2)</f>
        <v>0</v>
      </c>
      <c r="I213" s="151"/>
      <c r="J213" s="151">
        <f>ROUND(E213*G213,2)</f>
        <v>0</v>
      </c>
      <c r="K213" s="152"/>
      <c r="L213" s="152">
        <f>E213*K213</f>
        <v>0</v>
      </c>
      <c r="M213" s="149"/>
      <c r="N213" s="149">
        <f>E213*M213</f>
        <v>0</v>
      </c>
      <c r="O213" s="150">
        <v>20</v>
      </c>
      <c r="P213" s="150" t="s">
        <v>155</v>
      </c>
      <c r="Q213" s="149"/>
      <c r="R213" s="149"/>
      <c r="S213" s="149"/>
      <c r="T213" s="153"/>
      <c r="U213" s="153"/>
      <c r="V213" s="153" t="s">
        <v>431</v>
      </c>
      <c r="W213" s="154">
        <v>2.04</v>
      </c>
      <c r="X213" s="147" t="s">
        <v>482</v>
      </c>
      <c r="Y213" s="147" t="s">
        <v>480</v>
      </c>
      <c r="Z213" s="150" t="s">
        <v>288</v>
      </c>
      <c r="AA213" s="150"/>
      <c r="AB213" s="150">
        <v>7</v>
      </c>
      <c r="AC213" s="150"/>
      <c r="AD213" s="150"/>
      <c r="AE213" s="150"/>
      <c r="AF213" s="150"/>
      <c r="AG213" s="150"/>
      <c r="AH213" s="150"/>
      <c r="AJ213" s="86" t="s">
        <v>433</v>
      </c>
      <c r="AK213" s="86" t="s">
        <v>145</v>
      </c>
    </row>
    <row r="214" spans="1:37" ht="25.5">
      <c r="A214" s="145">
        <v>60</v>
      </c>
      <c r="B214" s="155" t="s">
        <v>264</v>
      </c>
      <c r="C214" s="147" t="s">
        <v>483</v>
      </c>
      <c r="D214" s="148" t="s">
        <v>484</v>
      </c>
      <c r="E214" s="149">
        <v>2</v>
      </c>
      <c r="F214" s="150" t="s">
        <v>259</v>
      </c>
      <c r="G214" s="151"/>
      <c r="H214" s="151"/>
      <c r="I214" s="151">
        <f>ROUND(E214*G214,2)</f>
        <v>0</v>
      </c>
      <c r="J214" s="151">
        <f>ROUND(E214*G214,2)</f>
        <v>0</v>
      </c>
      <c r="K214" s="152"/>
      <c r="L214" s="152">
        <f>E214*K214</f>
        <v>0</v>
      </c>
      <c r="M214" s="149"/>
      <c r="N214" s="149">
        <f>E214*M214</f>
        <v>0</v>
      </c>
      <c r="O214" s="150">
        <v>20</v>
      </c>
      <c r="P214" s="150" t="s">
        <v>155</v>
      </c>
      <c r="Q214" s="149"/>
      <c r="R214" s="149"/>
      <c r="S214" s="149"/>
      <c r="T214" s="153"/>
      <c r="U214" s="153"/>
      <c r="V214" s="153" t="s">
        <v>99</v>
      </c>
      <c r="W214" s="154"/>
      <c r="X214" s="147" t="s">
        <v>485</v>
      </c>
      <c r="Y214" s="147" t="s">
        <v>483</v>
      </c>
      <c r="Z214" s="150" t="s">
        <v>292</v>
      </c>
      <c r="AA214" s="147" t="s">
        <v>155</v>
      </c>
      <c r="AB214" s="150">
        <v>8</v>
      </c>
      <c r="AC214" s="150"/>
      <c r="AD214" s="150"/>
      <c r="AE214" s="150"/>
      <c r="AF214" s="150"/>
      <c r="AG214" s="150"/>
      <c r="AH214" s="150"/>
      <c r="AJ214" s="86" t="s">
        <v>441</v>
      </c>
      <c r="AK214" s="86" t="s">
        <v>145</v>
      </c>
    </row>
    <row r="215" spans="1:37" ht="25.5">
      <c r="A215" s="145"/>
      <c r="B215" s="155"/>
      <c r="C215" s="147"/>
      <c r="D215" s="156" t="s">
        <v>486</v>
      </c>
      <c r="E215" s="157"/>
      <c r="F215" s="158"/>
      <c r="G215" s="159"/>
      <c r="H215" s="159"/>
      <c r="I215" s="159"/>
      <c r="J215" s="159"/>
      <c r="K215" s="160"/>
      <c r="L215" s="160"/>
      <c r="M215" s="157"/>
      <c r="N215" s="157"/>
      <c r="O215" s="158"/>
      <c r="P215" s="158"/>
      <c r="Q215" s="157"/>
      <c r="R215" s="157"/>
      <c r="S215" s="157"/>
      <c r="T215" s="161"/>
      <c r="U215" s="161"/>
      <c r="V215" s="161" t="s">
        <v>0</v>
      </c>
      <c r="W215" s="162"/>
      <c r="X215" s="158"/>
      <c r="Y215" s="150"/>
      <c r="Z215" s="150"/>
      <c r="AA215" s="150"/>
      <c r="AB215" s="150"/>
      <c r="AC215" s="150"/>
      <c r="AD215" s="150"/>
      <c r="AE215" s="150"/>
      <c r="AF215" s="150"/>
      <c r="AG215" s="150"/>
      <c r="AH215" s="150"/>
    </row>
    <row r="216" spans="1:37">
      <c r="A216" s="145"/>
      <c r="B216" s="155"/>
      <c r="C216" s="147"/>
      <c r="D216" s="156" t="s">
        <v>487</v>
      </c>
      <c r="E216" s="157"/>
      <c r="F216" s="158"/>
      <c r="G216" s="159"/>
      <c r="H216" s="159"/>
      <c r="I216" s="159"/>
      <c r="J216" s="159"/>
      <c r="K216" s="160"/>
      <c r="L216" s="160"/>
      <c r="M216" s="157"/>
      <c r="N216" s="157"/>
      <c r="O216" s="158"/>
      <c r="P216" s="158"/>
      <c r="Q216" s="157"/>
      <c r="R216" s="157"/>
      <c r="S216" s="157"/>
      <c r="T216" s="161"/>
      <c r="U216" s="161"/>
      <c r="V216" s="161" t="s">
        <v>0</v>
      </c>
      <c r="W216" s="162"/>
      <c r="X216" s="158"/>
      <c r="Y216" s="150"/>
      <c r="Z216" s="150"/>
      <c r="AA216" s="150"/>
      <c r="AB216" s="150"/>
      <c r="AC216" s="150"/>
      <c r="AD216" s="150"/>
      <c r="AE216" s="150"/>
      <c r="AF216" s="150"/>
      <c r="AG216" s="150"/>
      <c r="AH216" s="150"/>
    </row>
    <row r="217" spans="1:37">
      <c r="A217" s="145"/>
      <c r="B217" s="155"/>
      <c r="C217" s="147"/>
      <c r="D217" s="156" t="s">
        <v>488</v>
      </c>
      <c r="E217" s="157"/>
      <c r="F217" s="158"/>
      <c r="G217" s="159"/>
      <c r="H217" s="159"/>
      <c r="I217" s="159"/>
      <c r="J217" s="159"/>
      <c r="K217" s="160"/>
      <c r="L217" s="160"/>
      <c r="M217" s="157"/>
      <c r="N217" s="157"/>
      <c r="O217" s="158"/>
      <c r="P217" s="158"/>
      <c r="Q217" s="157"/>
      <c r="R217" s="157"/>
      <c r="S217" s="157"/>
      <c r="T217" s="161"/>
      <c r="U217" s="161"/>
      <c r="V217" s="161" t="s">
        <v>0</v>
      </c>
      <c r="W217" s="162"/>
      <c r="X217" s="158"/>
      <c r="Y217" s="150"/>
      <c r="Z217" s="150"/>
      <c r="AA217" s="150"/>
      <c r="AB217" s="150"/>
      <c r="AC217" s="150"/>
      <c r="AD217" s="150"/>
      <c r="AE217" s="150"/>
      <c r="AF217" s="150"/>
      <c r="AG217" s="150"/>
      <c r="AH217" s="150"/>
    </row>
    <row r="218" spans="1:37">
      <c r="A218" s="145"/>
      <c r="B218" s="155"/>
      <c r="C218" s="147"/>
      <c r="D218" s="156" t="s">
        <v>489</v>
      </c>
      <c r="E218" s="157"/>
      <c r="F218" s="158"/>
      <c r="G218" s="159"/>
      <c r="H218" s="159"/>
      <c r="I218" s="159"/>
      <c r="J218" s="159"/>
      <c r="K218" s="160"/>
      <c r="L218" s="160"/>
      <c r="M218" s="157"/>
      <c r="N218" s="157"/>
      <c r="O218" s="158"/>
      <c r="P218" s="158"/>
      <c r="Q218" s="157"/>
      <c r="R218" s="157"/>
      <c r="S218" s="157"/>
      <c r="T218" s="161"/>
      <c r="U218" s="161"/>
      <c r="V218" s="161" t="s">
        <v>0</v>
      </c>
      <c r="W218" s="162"/>
      <c r="X218" s="158"/>
      <c r="Y218" s="150"/>
      <c r="Z218" s="150"/>
      <c r="AA218" s="150"/>
      <c r="AB218" s="150"/>
      <c r="AC218" s="150"/>
      <c r="AD218" s="150"/>
      <c r="AE218" s="150"/>
      <c r="AF218" s="150"/>
      <c r="AG218" s="150"/>
      <c r="AH218" s="150"/>
    </row>
    <row r="219" spans="1:37">
      <c r="A219" s="145"/>
      <c r="B219" s="155"/>
      <c r="C219" s="147"/>
      <c r="D219" s="156" t="s">
        <v>490</v>
      </c>
      <c r="E219" s="157"/>
      <c r="F219" s="158"/>
      <c r="G219" s="159"/>
      <c r="H219" s="159"/>
      <c r="I219" s="159"/>
      <c r="J219" s="159"/>
      <c r="K219" s="160"/>
      <c r="L219" s="160"/>
      <c r="M219" s="157"/>
      <c r="N219" s="157"/>
      <c r="O219" s="158"/>
      <c r="P219" s="158"/>
      <c r="Q219" s="157"/>
      <c r="R219" s="157"/>
      <c r="S219" s="157"/>
      <c r="T219" s="161"/>
      <c r="U219" s="161"/>
      <c r="V219" s="161" t="s">
        <v>0</v>
      </c>
      <c r="W219" s="162"/>
      <c r="X219" s="158"/>
      <c r="Y219" s="150"/>
      <c r="Z219" s="150"/>
      <c r="AA219" s="150"/>
      <c r="AB219" s="150"/>
      <c r="AC219" s="150"/>
      <c r="AD219" s="150"/>
      <c r="AE219" s="150"/>
      <c r="AF219" s="150"/>
      <c r="AG219" s="150"/>
      <c r="AH219" s="150"/>
    </row>
    <row r="220" spans="1:37" ht="25.5">
      <c r="A220" s="145"/>
      <c r="B220" s="155"/>
      <c r="C220" s="147"/>
      <c r="D220" s="156" t="s">
        <v>491</v>
      </c>
      <c r="E220" s="157"/>
      <c r="F220" s="158"/>
      <c r="G220" s="159"/>
      <c r="H220" s="159"/>
      <c r="I220" s="159"/>
      <c r="J220" s="159"/>
      <c r="K220" s="160"/>
      <c r="L220" s="160"/>
      <c r="M220" s="157"/>
      <c r="N220" s="157"/>
      <c r="O220" s="158"/>
      <c r="P220" s="158"/>
      <c r="Q220" s="157"/>
      <c r="R220" s="157"/>
      <c r="S220" s="157"/>
      <c r="T220" s="161"/>
      <c r="U220" s="161"/>
      <c r="V220" s="161" t="s">
        <v>0</v>
      </c>
      <c r="W220" s="162"/>
      <c r="X220" s="158"/>
      <c r="Y220" s="150"/>
      <c r="Z220" s="150"/>
      <c r="AA220" s="150"/>
      <c r="AB220" s="150"/>
      <c r="AC220" s="150"/>
      <c r="AD220" s="150"/>
      <c r="AE220" s="150"/>
      <c r="AF220" s="150"/>
      <c r="AG220" s="150"/>
      <c r="AH220" s="150"/>
    </row>
    <row r="221" spans="1:37" ht="25.5">
      <c r="A221" s="145">
        <v>61</v>
      </c>
      <c r="B221" s="155" t="s">
        <v>428</v>
      </c>
      <c r="C221" s="147" t="s">
        <v>492</v>
      </c>
      <c r="D221" s="148" t="s">
        <v>493</v>
      </c>
      <c r="E221" s="149">
        <v>0</v>
      </c>
      <c r="F221" s="150" t="s">
        <v>59</v>
      </c>
      <c r="G221" s="151"/>
      <c r="H221" s="151">
        <f>ROUND(E221*G221,2)</f>
        <v>0</v>
      </c>
      <c r="I221" s="151"/>
      <c r="J221" s="151">
        <f>ROUND(E221*G221,2)</f>
        <v>0</v>
      </c>
      <c r="K221" s="152"/>
      <c r="L221" s="152">
        <f>E221*K221</f>
        <v>0</v>
      </c>
      <c r="M221" s="149"/>
      <c r="N221" s="149">
        <f>E221*M221</f>
        <v>0</v>
      </c>
      <c r="O221" s="150">
        <v>20</v>
      </c>
      <c r="P221" s="150" t="s">
        <v>155</v>
      </c>
      <c r="Q221" s="149"/>
      <c r="R221" s="149"/>
      <c r="S221" s="149"/>
      <c r="T221" s="153"/>
      <c r="U221" s="153"/>
      <c r="V221" s="153" t="s">
        <v>431</v>
      </c>
      <c r="W221" s="154"/>
      <c r="X221" s="147" t="s">
        <v>494</v>
      </c>
      <c r="Y221" s="147" t="s">
        <v>492</v>
      </c>
      <c r="Z221" s="150" t="s">
        <v>495</v>
      </c>
      <c r="AA221" s="150"/>
      <c r="AB221" s="150">
        <v>1</v>
      </c>
      <c r="AC221" s="150"/>
      <c r="AD221" s="150"/>
      <c r="AE221" s="150"/>
      <c r="AF221" s="150"/>
      <c r="AG221" s="150"/>
      <c r="AH221" s="150"/>
      <c r="AJ221" s="86" t="s">
        <v>433</v>
      </c>
      <c r="AK221" s="86" t="s">
        <v>145</v>
      </c>
    </row>
    <row r="222" spans="1:37">
      <c r="A222" s="145"/>
      <c r="B222" s="155"/>
      <c r="C222" s="147"/>
      <c r="D222" s="163" t="s">
        <v>496</v>
      </c>
      <c r="E222" s="164">
        <f>J222</f>
        <v>0</v>
      </c>
      <c r="F222" s="150"/>
      <c r="G222" s="151"/>
      <c r="H222" s="164">
        <f>SUM(H178:H221)</f>
        <v>0</v>
      </c>
      <c r="I222" s="164">
        <f>SUM(I178:I221)</f>
        <v>0</v>
      </c>
      <c r="J222" s="164">
        <f>SUM(J178:J221)</f>
        <v>0</v>
      </c>
      <c r="K222" s="152"/>
      <c r="L222" s="165">
        <f>SUM(L178:L221)</f>
        <v>8.9521555999999993</v>
      </c>
      <c r="M222" s="149"/>
      <c r="N222" s="166">
        <f>SUM(N178:N221)</f>
        <v>0</v>
      </c>
      <c r="O222" s="150"/>
      <c r="P222" s="150"/>
      <c r="Q222" s="149"/>
      <c r="R222" s="149"/>
      <c r="S222" s="149"/>
      <c r="T222" s="153"/>
      <c r="U222" s="153"/>
      <c r="V222" s="153"/>
      <c r="W222" s="154">
        <f>SUM(W178:W221)</f>
        <v>74.39800000000001</v>
      </c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50"/>
      <c r="AH222" s="150"/>
    </row>
    <row r="223" spans="1:37">
      <c r="A223" s="145"/>
      <c r="B223" s="155"/>
      <c r="C223" s="147"/>
      <c r="D223" s="148"/>
      <c r="E223" s="149"/>
      <c r="F223" s="150"/>
      <c r="G223" s="151"/>
      <c r="H223" s="151"/>
      <c r="I223" s="151"/>
      <c r="J223" s="151"/>
      <c r="K223" s="152"/>
      <c r="L223" s="152"/>
      <c r="M223" s="149"/>
      <c r="N223" s="149"/>
      <c r="O223" s="150"/>
      <c r="P223" s="150"/>
      <c r="Q223" s="149"/>
      <c r="R223" s="149"/>
      <c r="S223" s="149"/>
      <c r="T223" s="153"/>
      <c r="U223" s="153"/>
      <c r="V223" s="153"/>
      <c r="W223" s="154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50"/>
      <c r="AH223" s="150"/>
    </row>
    <row r="224" spans="1:37">
      <c r="A224" s="145"/>
      <c r="B224" s="155"/>
      <c r="C224" s="147"/>
      <c r="D224" s="163" t="s">
        <v>497</v>
      </c>
      <c r="E224" s="166">
        <f>J224</f>
        <v>0</v>
      </c>
      <c r="F224" s="150"/>
      <c r="G224" s="151"/>
      <c r="H224" s="164">
        <f>+H222</f>
        <v>0</v>
      </c>
      <c r="I224" s="164">
        <f>+I222</f>
        <v>0</v>
      </c>
      <c r="J224" s="164">
        <f>+J222</f>
        <v>0</v>
      </c>
      <c r="K224" s="152"/>
      <c r="L224" s="165">
        <f>+L222</f>
        <v>8.9521555999999993</v>
      </c>
      <c r="M224" s="149"/>
      <c r="N224" s="166">
        <f>+N222</f>
        <v>0</v>
      </c>
      <c r="O224" s="150"/>
      <c r="P224" s="150"/>
      <c r="Q224" s="149"/>
      <c r="R224" s="149"/>
      <c r="S224" s="149"/>
      <c r="T224" s="153"/>
      <c r="U224" s="153"/>
      <c r="V224" s="153"/>
      <c r="W224" s="154">
        <f>+W222</f>
        <v>74.39800000000001</v>
      </c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50"/>
      <c r="AH224" s="150"/>
    </row>
    <row r="225" spans="1:37">
      <c r="A225" s="145"/>
      <c r="B225" s="155"/>
      <c r="C225" s="147"/>
      <c r="D225" s="148"/>
      <c r="E225" s="149"/>
      <c r="F225" s="150"/>
      <c r="G225" s="151"/>
      <c r="H225" s="151"/>
      <c r="I225" s="151"/>
      <c r="J225" s="151"/>
      <c r="K225" s="152"/>
      <c r="L225" s="152"/>
      <c r="M225" s="149"/>
      <c r="N225" s="149"/>
      <c r="O225" s="150"/>
      <c r="P225" s="150"/>
      <c r="Q225" s="149"/>
      <c r="R225" s="149"/>
      <c r="S225" s="149"/>
      <c r="T225" s="153"/>
      <c r="U225" s="153"/>
      <c r="V225" s="153"/>
      <c r="W225" s="154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50"/>
      <c r="AH225" s="150"/>
    </row>
    <row r="226" spans="1:37">
      <c r="A226" s="145"/>
      <c r="B226" s="146" t="s">
        <v>498</v>
      </c>
      <c r="C226" s="147"/>
      <c r="D226" s="148"/>
      <c r="E226" s="149"/>
      <c r="F226" s="150"/>
      <c r="G226" s="151"/>
      <c r="H226" s="151"/>
      <c r="I226" s="151"/>
      <c r="J226" s="151"/>
      <c r="K226" s="152"/>
      <c r="L226" s="152"/>
      <c r="M226" s="149"/>
      <c r="N226" s="149"/>
      <c r="O226" s="150"/>
      <c r="P226" s="150"/>
      <c r="Q226" s="149"/>
      <c r="R226" s="149"/>
      <c r="S226" s="149"/>
      <c r="T226" s="153"/>
      <c r="U226" s="153"/>
      <c r="V226" s="153"/>
      <c r="W226" s="154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50"/>
      <c r="AH226" s="150"/>
    </row>
    <row r="227" spans="1:37">
      <c r="A227" s="145"/>
      <c r="B227" s="147" t="s">
        <v>499</v>
      </c>
      <c r="C227" s="147"/>
      <c r="D227" s="148"/>
      <c r="E227" s="149"/>
      <c r="F227" s="150"/>
      <c r="G227" s="151"/>
      <c r="H227" s="151"/>
      <c r="I227" s="151"/>
      <c r="J227" s="151"/>
      <c r="K227" s="152"/>
      <c r="L227" s="152"/>
      <c r="M227" s="149"/>
      <c r="N227" s="149"/>
      <c r="O227" s="150"/>
      <c r="P227" s="150"/>
      <c r="Q227" s="149"/>
      <c r="R227" s="149"/>
      <c r="S227" s="149"/>
      <c r="T227" s="153"/>
      <c r="U227" s="153"/>
      <c r="V227" s="153"/>
      <c r="W227" s="154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50"/>
      <c r="AH227" s="150"/>
    </row>
    <row r="228" spans="1:37" ht="25.5">
      <c r="A228" s="145">
        <v>62</v>
      </c>
      <c r="B228" s="155" t="s">
        <v>500</v>
      </c>
      <c r="C228" s="147" t="s">
        <v>501</v>
      </c>
      <c r="D228" s="148" t="s">
        <v>502</v>
      </c>
      <c r="E228" s="149">
        <v>173</v>
      </c>
      <c r="F228" s="150" t="s">
        <v>149</v>
      </c>
      <c r="G228" s="151"/>
      <c r="H228" s="151">
        <f>ROUND(E228*G228,2)</f>
        <v>0</v>
      </c>
      <c r="I228" s="151"/>
      <c r="J228" s="151">
        <f t="shared" ref="J228:J255" si="4">ROUND(E228*G228,2)</f>
        <v>0</v>
      </c>
      <c r="K228" s="152"/>
      <c r="L228" s="152">
        <f t="shared" ref="L228:L255" si="5">E228*K228</f>
        <v>0</v>
      </c>
      <c r="M228" s="149"/>
      <c r="N228" s="149">
        <f t="shared" ref="N228:N255" si="6">E228*M228</f>
        <v>0</v>
      </c>
      <c r="O228" s="150">
        <v>20</v>
      </c>
      <c r="P228" s="150" t="s">
        <v>141</v>
      </c>
      <c r="Q228" s="149"/>
      <c r="R228" s="149"/>
      <c r="S228" s="149"/>
      <c r="T228" s="153"/>
      <c r="U228" s="153"/>
      <c r="V228" s="153" t="s">
        <v>503</v>
      </c>
      <c r="W228" s="154">
        <v>17.3</v>
      </c>
      <c r="X228" s="147" t="s">
        <v>504</v>
      </c>
      <c r="Y228" s="147" t="s">
        <v>501</v>
      </c>
      <c r="Z228" s="150" t="s">
        <v>505</v>
      </c>
      <c r="AA228" s="150"/>
      <c r="AB228" s="150">
        <v>1</v>
      </c>
      <c r="AC228" s="150"/>
      <c r="AD228" s="150"/>
      <c r="AE228" s="150"/>
      <c r="AF228" s="150"/>
      <c r="AG228" s="150"/>
      <c r="AH228" s="150"/>
      <c r="AJ228" s="86" t="s">
        <v>506</v>
      </c>
      <c r="AK228" s="86" t="s">
        <v>145</v>
      </c>
    </row>
    <row r="229" spans="1:37">
      <c r="A229" s="145">
        <v>63</v>
      </c>
      <c r="B229" s="155" t="s">
        <v>264</v>
      </c>
      <c r="C229" s="147" t="s">
        <v>507</v>
      </c>
      <c r="D229" s="148" t="s">
        <v>508</v>
      </c>
      <c r="E229" s="149">
        <v>3</v>
      </c>
      <c r="F229" s="150" t="s">
        <v>149</v>
      </c>
      <c r="G229" s="151"/>
      <c r="H229" s="151"/>
      <c r="I229" s="151">
        <f>ROUND(E229*G229,2)</f>
        <v>0</v>
      </c>
      <c r="J229" s="151">
        <f t="shared" si="4"/>
        <v>0</v>
      </c>
      <c r="K229" s="152"/>
      <c r="L229" s="152">
        <f t="shared" si="5"/>
        <v>0</v>
      </c>
      <c r="M229" s="149"/>
      <c r="N229" s="149">
        <f t="shared" si="6"/>
        <v>0</v>
      </c>
      <c r="O229" s="150">
        <v>20</v>
      </c>
      <c r="P229" s="150" t="s">
        <v>509</v>
      </c>
      <c r="Q229" s="149"/>
      <c r="R229" s="149"/>
      <c r="S229" s="149"/>
      <c r="T229" s="153"/>
      <c r="U229" s="153"/>
      <c r="V229" s="153" t="s">
        <v>99</v>
      </c>
      <c r="W229" s="154"/>
      <c r="X229" s="147" t="s">
        <v>507</v>
      </c>
      <c r="Y229" s="147" t="s">
        <v>507</v>
      </c>
      <c r="Z229" s="150" t="s">
        <v>510</v>
      </c>
      <c r="AA229" s="147" t="s">
        <v>511</v>
      </c>
      <c r="AB229" s="150">
        <v>2</v>
      </c>
      <c r="AC229" s="150"/>
      <c r="AD229" s="150"/>
      <c r="AE229" s="150"/>
      <c r="AF229" s="150"/>
      <c r="AG229" s="150"/>
      <c r="AH229" s="150"/>
      <c r="AJ229" s="86" t="s">
        <v>512</v>
      </c>
      <c r="AK229" s="86" t="s">
        <v>145</v>
      </c>
    </row>
    <row r="230" spans="1:37" ht="25.5">
      <c r="A230" s="145">
        <v>64</v>
      </c>
      <c r="B230" s="155" t="s">
        <v>264</v>
      </c>
      <c r="C230" s="147" t="s">
        <v>513</v>
      </c>
      <c r="D230" s="148" t="s">
        <v>514</v>
      </c>
      <c r="E230" s="149">
        <v>170</v>
      </c>
      <c r="F230" s="150" t="s">
        <v>149</v>
      </c>
      <c r="G230" s="151"/>
      <c r="H230" s="151"/>
      <c r="I230" s="151">
        <f>ROUND(E230*G230,2)</f>
        <v>0</v>
      </c>
      <c r="J230" s="151">
        <f t="shared" si="4"/>
        <v>0</v>
      </c>
      <c r="K230" s="152"/>
      <c r="L230" s="152">
        <f t="shared" si="5"/>
        <v>0</v>
      </c>
      <c r="M230" s="149"/>
      <c r="N230" s="149">
        <f t="shared" si="6"/>
        <v>0</v>
      </c>
      <c r="O230" s="150">
        <v>20</v>
      </c>
      <c r="P230" s="150" t="s">
        <v>320</v>
      </c>
      <c r="Q230" s="149"/>
      <c r="R230" s="149"/>
      <c r="S230" s="149"/>
      <c r="T230" s="153"/>
      <c r="U230" s="153"/>
      <c r="V230" s="153" t="s">
        <v>99</v>
      </c>
      <c r="W230" s="154"/>
      <c r="X230" s="147" t="s">
        <v>515</v>
      </c>
      <c r="Y230" s="147" t="s">
        <v>513</v>
      </c>
      <c r="Z230" s="150" t="s">
        <v>220</v>
      </c>
      <c r="AA230" s="147" t="s">
        <v>155</v>
      </c>
      <c r="AB230" s="150">
        <v>8</v>
      </c>
      <c r="AC230" s="150"/>
      <c r="AD230" s="150"/>
      <c r="AE230" s="150"/>
      <c r="AF230" s="150"/>
      <c r="AG230" s="150"/>
      <c r="AH230" s="150"/>
      <c r="AJ230" s="86" t="s">
        <v>512</v>
      </c>
      <c r="AK230" s="86" t="s">
        <v>145</v>
      </c>
    </row>
    <row r="231" spans="1:37">
      <c r="A231" s="145">
        <v>65</v>
      </c>
      <c r="B231" s="155" t="s">
        <v>500</v>
      </c>
      <c r="C231" s="147" t="s">
        <v>516</v>
      </c>
      <c r="D231" s="148" t="s">
        <v>517</v>
      </c>
      <c r="E231" s="149">
        <v>1</v>
      </c>
      <c r="F231" s="150" t="s">
        <v>259</v>
      </c>
      <c r="G231" s="151"/>
      <c r="H231" s="151">
        <f>ROUND(E231*G231,2)</f>
        <v>0</v>
      </c>
      <c r="I231" s="151"/>
      <c r="J231" s="151">
        <f t="shared" si="4"/>
        <v>0</v>
      </c>
      <c r="K231" s="152"/>
      <c r="L231" s="152">
        <f t="shared" si="5"/>
        <v>0</v>
      </c>
      <c r="M231" s="149"/>
      <c r="N231" s="149">
        <f t="shared" si="6"/>
        <v>0</v>
      </c>
      <c r="O231" s="150">
        <v>20</v>
      </c>
      <c r="P231" s="150" t="s">
        <v>509</v>
      </c>
      <c r="Q231" s="149"/>
      <c r="R231" s="149"/>
      <c r="S231" s="149"/>
      <c r="T231" s="153"/>
      <c r="U231" s="153"/>
      <c r="V231" s="153" t="s">
        <v>503</v>
      </c>
      <c r="W231" s="154">
        <v>0.437</v>
      </c>
      <c r="X231" s="147" t="s">
        <v>518</v>
      </c>
      <c r="Y231" s="147" t="s">
        <v>516</v>
      </c>
      <c r="Z231" s="150" t="s">
        <v>505</v>
      </c>
      <c r="AA231" s="150"/>
      <c r="AB231" s="150">
        <v>1</v>
      </c>
      <c r="AC231" s="150"/>
      <c r="AD231" s="150"/>
      <c r="AE231" s="150"/>
      <c r="AF231" s="150"/>
      <c r="AG231" s="150"/>
      <c r="AH231" s="150"/>
      <c r="AJ231" s="86" t="s">
        <v>506</v>
      </c>
      <c r="AK231" s="86" t="s">
        <v>145</v>
      </c>
    </row>
    <row r="232" spans="1:37">
      <c r="A232" s="145">
        <v>66</v>
      </c>
      <c r="B232" s="155" t="s">
        <v>500</v>
      </c>
      <c r="C232" s="147" t="s">
        <v>519</v>
      </c>
      <c r="D232" s="148" t="s">
        <v>520</v>
      </c>
      <c r="E232" s="149">
        <v>1</v>
      </c>
      <c r="F232" s="150" t="s">
        <v>259</v>
      </c>
      <c r="G232" s="151"/>
      <c r="H232" s="151">
        <f>ROUND(E232*G232,2)</f>
        <v>0</v>
      </c>
      <c r="I232" s="151"/>
      <c r="J232" s="151">
        <f t="shared" si="4"/>
        <v>0</v>
      </c>
      <c r="K232" s="152"/>
      <c r="L232" s="152">
        <f t="shared" si="5"/>
        <v>0</v>
      </c>
      <c r="M232" s="149"/>
      <c r="N232" s="149">
        <f t="shared" si="6"/>
        <v>0</v>
      </c>
      <c r="O232" s="150">
        <v>20</v>
      </c>
      <c r="P232" s="150" t="s">
        <v>521</v>
      </c>
      <c r="Q232" s="149"/>
      <c r="R232" s="149"/>
      <c r="S232" s="149"/>
      <c r="T232" s="153"/>
      <c r="U232" s="153"/>
      <c r="V232" s="153" t="s">
        <v>503</v>
      </c>
      <c r="W232" s="154">
        <v>1.5</v>
      </c>
      <c r="X232" s="147" t="s">
        <v>522</v>
      </c>
      <c r="Y232" s="147" t="s">
        <v>519</v>
      </c>
      <c r="Z232" s="150" t="s">
        <v>505</v>
      </c>
      <c r="AA232" s="150"/>
      <c r="AB232" s="150">
        <v>1</v>
      </c>
      <c r="AC232" s="150"/>
      <c r="AD232" s="150"/>
      <c r="AE232" s="150"/>
      <c r="AF232" s="150"/>
      <c r="AG232" s="150"/>
      <c r="AH232" s="150"/>
      <c r="AJ232" s="86" t="s">
        <v>506</v>
      </c>
      <c r="AK232" s="86" t="s">
        <v>145</v>
      </c>
    </row>
    <row r="233" spans="1:37">
      <c r="A233" s="145">
        <v>67</v>
      </c>
      <c r="B233" s="155" t="s">
        <v>264</v>
      </c>
      <c r="C233" s="147" t="s">
        <v>523</v>
      </c>
      <c r="D233" s="148" t="s">
        <v>524</v>
      </c>
      <c r="E233" s="149">
        <v>1</v>
      </c>
      <c r="F233" s="150" t="s">
        <v>259</v>
      </c>
      <c r="G233" s="151"/>
      <c r="H233" s="151"/>
      <c r="I233" s="151">
        <f>ROUND(E233*G233,2)</f>
        <v>0</v>
      </c>
      <c r="J233" s="151">
        <f t="shared" si="4"/>
        <v>0</v>
      </c>
      <c r="K233" s="152"/>
      <c r="L233" s="152">
        <f t="shared" si="5"/>
        <v>0</v>
      </c>
      <c r="M233" s="149"/>
      <c r="N233" s="149">
        <f t="shared" si="6"/>
        <v>0</v>
      </c>
      <c r="O233" s="150">
        <v>20</v>
      </c>
      <c r="P233" s="150" t="s">
        <v>525</v>
      </c>
      <c r="Q233" s="149"/>
      <c r="R233" s="149"/>
      <c r="S233" s="149"/>
      <c r="T233" s="153"/>
      <c r="U233" s="153"/>
      <c r="V233" s="153" t="s">
        <v>99</v>
      </c>
      <c r="W233" s="154"/>
      <c r="X233" s="147" t="s">
        <v>526</v>
      </c>
      <c r="Y233" s="147" t="s">
        <v>523</v>
      </c>
      <c r="Z233" s="150" t="s">
        <v>527</v>
      </c>
      <c r="AA233" s="147" t="s">
        <v>528</v>
      </c>
      <c r="AB233" s="150">
        <v>8</v>
      </c>
      <c r="AC233" s="150"/>
      <c r="AD233" s="150"/>
      <c r="AE233" s="150"/>
      <c r="AF233" s="150"/>
      <c r="AG233" s="150"/>
      <c r="AH233" s="150"/>
      <c r="AJ233" s="86" t="s">
        <v>512</v>
      </c>
      <c r="AK233" s="86" t="s">
        <v>145</v>
      </c>
    </row>
    <row r="234" spans="1:37" ht="25.5">
      <c r="A234" s="145">
        <v>68</v>
      </c>
      <c r="B234" s="155" t="s">
        <v>500</v>
      </c>
      <c r="C234" s="147" t="s">
        <v>529</v>
      </c>
      <c r="D234" s="148" t="s">
        <v>530</v>
      </c>
      <c r="E234" s="149">
        <v>12</v>
      </c>
      <c r="F234" s="150" t="s">
        <v>259</v>
      </c>
      <c r="G234" s="151"/>
      <c r="H234" s="151">
        <f>ROUND(E234*G234,2)</f>
        <v>0</v>
      </c>
      <c r="I234" s="151"/>
      <c r="J234" s="151">
        <f t="shared" si="4"/>
        <v>0</v>
      </c>
      <c r="K234" s="152"/>
      <c r="L234" s="152">
        <f t="shared" si="5"/>
        <v>0</v>
      </c>
      <c r="M234" s="149"/>
      <c r="N234" s="149">
        <f t="shared" si="6"/>
        <v>0</v>
      </c>
      <c r="O234" s="150">
        <v>20</v>
      </c>
      <c r="P234" s="150" t="s">
        <v>531</v>
      </c>
      <c r="Q234" s="149"/>
      <c r="R234" s="149"/>
      <c r="S234" s="149"/>
      <c r="T234" s="153"/>
      <c r="U234" s="153"/>
      <c r="V234" s="153" t="s">
        <v>503</v>
      </c>
      <c r="W234" s="154">
        <v>8.52</v>
      </c>
      <c r="X234" s="147" t="s">
        <v>532</v>
      </c>
      <c r="Y234" s="147" t="s">
        <v>529</v>
      </c>
      <c r="Z234" s="150" t="s">
        <v>505</v>
      </c>
      <c r="AA234" s="150"/>
      <c r="AB234" s="150">
        <v>1</v>
      </c>
      <c r="AC234" s="150"/>
      <c r="AD234" s="150"/>
      <c r="AE234" s="150"/>
      <c r="AF234" s="150"/>
      <c r="AG234" s="150"/>
      <c r="AH234" s="150"/>
      <c r="AJ234" s="86" t="s">
        <v>506</v>
      </c>
      <c r="AK234" s="86" t="s">
        <v>145</v>
      </c>
    </row>
    <row r="235" spans="1:37" ht="25.5">
      <c r="A235" s="145">
        <v>69</v>
      </c>
      <c r="B235" s="155" t="s">
        <v>264</v>
      </c>
      <c r="C235" s="147" t="s">
        <v>533</v>
      </c>
      <c r="D235" s="148" t="s">
        <v>534</v>
      </c>
      <c r="E235" s="149">
        <v>12</v>
      </c>
      <c r="F235" s="150" t="s">
        <v>259</v>
      </c>
      <c r="G235" s="151"/>
      <c r="H235" s="151"/>
      <c r="I235" s="151">
        <f>ROUND(E235*G235,2)</f>
        <v>0</v>
      </c>
      <c r="J235" s="151">
        <f t="shared" si="4"/>
        <v>0</v>
      </c>
      <c r="K235" s="152">
        <v>2E-3</v>
      </c>
      <c r="L235" s="152">
        <f t="shared" si="5"/>
        <v>2.4E-2</v>
      </c>
      <c r="M235" s="149"/>
      <c r="N235" s="149">
        <f t="shared" si="6"/>
        <v>0</v>
      </c>
      <c r="O235" s="150">
        <v>20</v>
      </c>
      <c r="P235" s="150" t="s">
        <v>535</v>
      </c>
      <c r="Q235" s="149"/>
      <c r="R235" s="149"/>
      <c r="S235" s="149"/>
      <c r="T235" s="153"/>
      <c r="U235" s="153"/>
      <c r="V235" s="153" t="s">
        <v>99</v>
      </c>
      <c r="W235" s="154"/>
      <c r="X235" s="147" t="s">
        <v>533</v>
      </c>
      <c r="Y235" s="147" t="s">
        <v>533</v>
      </c>
      <c r="Z235" s="150" t="s">
        <v>536</v>
      </c>
      <c r="AA235" s="147" t="s">
        <v>537</v>
      </c>
      <c r="AB235" s="150">
        <v>8</v>
      </c>
      <c r="AC235" s="150"/>
      <c r="AD235" s="150"/>
      <c r="AE235" s="150"/>
      <c r="AF235" s="150"/>
      <c r="AG235" s="150"/>
      <c r="AH235" s="150"/>
      <c r="AJ235" s="86" t="s">
        <v>512</v>
      </c>
      <c r="AK235" s="86" t="s">
        <v>145</v>
      </c>
    </row>
    <row r="236" spans="1:37">
      <c r="A236" s="145">
        <v>70</v>
      </c>
      <c r="B236" s="155" t="s">
        <v>500</v>
      </c>
      <c r="C236" s="147" t="s">
        <v>538</v>
      </c>
      <c r="D236" s="148" t="s">
        <v>539</v>
      </c>
      <c r="E236" s="149">
        <v>6</v>
      </c>
      <c r="F236" s="150" t="s">
        <v>259</v>
      </c>
      <c r="G236" s="151"/>
      <c r="H236" s="151">
        <f>ROUND(E236*G236,2)</f>
        <v>0</v>
      </c>
      <c r="I236" s="151"/>
      <c r="J236" s="151">
        <f t="shared" si="4"/>
        <v>0</v>
      </c>
      <c r="K236" s="152"/>
      <c r="L236" s="152">
        <f t="shared" si="5"/>
        <v>0</v>
      </c>
      <c r="M236" s="149"/>
      <c r="N236" s="149">
        <f t="shared" si="6"/>
        <v>0</v>
      </c>
      <c r="O236" s="150">
        <v>20</v>
      </c>
      <c r="P236" s="150" t="s">
        <v>540</v>
      </c>
      <c r="Q236" s="149"/>
      <c r="R236" s="149"/>
      <c r="S236" s="149"/>
      <c r="T236" s="153"/>
      <c r="U236" s="153"/>
      <c r="V236" s="153" t="s">
        <v>503</v>
      </c>
      <c r="W236" s="154">
        <v>27.186</v>
      </c>
      <c r="X236" s="147" t="s">
        <v>541</v>
      </c>
      <c r="Y236" s="147" t="s">
        <v>538</v>
      </c>
      <c r="Z236" s="150" t="s">
        <v>505</v>
      </c>
      <c r="AA236" s="150"/>
      <c r="AB236" s="150">
        <v>1</v>
      </c>
      <c r="AC236" s="150"/>
      <c r="AD236" s="150"/>
      <c r="AE236" s="150"/>
      <c r="AF236" s="150"/>
      <c r="AG236" s="150"/>
      <c r="AH236" s="150"/>
      <c r="AJ236" s="86" t="s">
        <v>506</v>
      </c>
      <c r="AK236" s="86" t="s">
        <v>145</v>
      </c>
    </row>
    <row r="237" spans="1:37">
      <c r="A237" s="145">
        <v>71</v>
      </c>
      <c r="B237" s="155" t="s">
        <v>264</v>
      </c>
      <c r="C237" s="147" t="s">
        <v>542</v>
      </c>
      <c r="D237" s="148" t="s">
        <v>543</v>
      </c>
      <c r="E237" s="149">
        <v>6</v>
      </c>
      <c r="F237" s="150" t="s">
        <v>259</v>
      </c>
      <c r="G237" s="151"/>
      <c r="H237" s="151"/>
      <c r="I237" s="151">
        <f>ROUND(E237*G237,2)</f>
        <v>0</v>
      </c>
      <c r="J237" s="151">
        <f t="shared" si="4"/>
        <v>0</v>
      </c>
      <c r="K237" s="152">
        <v>4.4999999999999998E-2</v>
      </c>
      <c r="L237" s="152">
        <f t="shared" si="5"/>
        <v>0.27</v>
      </c>
      <c r="M237" s="149"/>
      <c r="N237" s="149">
        <f t="shared" si="6"/>
        <v>0</v>
      </c>
      <c r="O237" s="150">
        <v>20</v>
      </c>
      <c r="P237" s="150" t="s">
        <v>544</v>
      </c>
      <c r="Q237" s="149"/>
      <c r="R237" s="149"/>
      <c r="S237" s="149"/>
      <c r="T237" s="153"/>
      <c r="U237" s="153"/>
      <c r="V237" s="153" t="s">
        <v>99</v>
      </c>
      <c r="W237" s="154"/>
      <c r="X237" s="147" t="s">
        <v>545</v>
      </c>
      <c r="Y237" s="147" t="s">
        <v>542</v>
      </c>
      <c r="Z237" s="150" t="s">
        <v>546</v>
      </c>
      <c r="AA237" s="147" t="s">
        <v>547</v>
      </c>
      <c r="AB237" s="150">
        <v>8</v>
      </c>
      <c r="AC237" s="150"/>
      <c r="AD237" s="150"/>
      <c r="AE237" s="150"/>
      <c r="AF237" s="150"/>
      <c r="AG237" s="150"/>
      <c r="AH237" s="150"/>
      <c r="AJ237" s="86" t="s">
        <v>512</v>
      </c>
      <c r="AK237" s="86" t="s">
        <v>145</v>
      </c>
    </row>
    <row r="238" spans="1:37">
      <c r="A238" s="145">
        <v>72</v>
      </c>
      <c r="B238" s="155" t="s">
        <v>264</v>
      </c>
      <c r="C238" s="147" t="s">
        <v>548</v>
      </c>
      <c r="D238" s="148" t="s">
        <v>549</v>
      </c>
      <c r="E238" s="149">
        <v>6</v>
      </c>
      <c r="F238" s="150" t="s">
        <v>259</v>
      </c>
      <c r="G238" s="151"/>
      <c r="H238" s="151"/>
      <c r="I238" s="151">
        <f>ROUND(E238*G238,2)</f>
        <v>0</v>
      </c>
      <c r="J238" s="151">
        <f t="shared" si="4"/>
        <v>0</v>
      </c>
      <c r="K238" s="152">
        <v>4.4999999999999998E-2</v>
      </c>
      <c r="L238" s="152">
        <f t="shared" si="5"/>
        <v>0.27</v>
      </c>
      <c r="M238" s="149"/>
      <c r="N238" s="149">
        <f t="shared" si="6"/>
        <v>0</v>
      </c>
      <c r="O238" s="150">
        <v>20</v>
      </c>
      <c r="P238" s="150" t="s">
        <v>550</v>
      </c>
      <c r="Q238" s="149"/>
      <c r="R238" s="149"/>
      <c r="S238" s="149"/>
      <c r="T238" s="153"/>
      <c r="U238" s="153"/>
      <c r="V238" s="153" t="s">
        <v>99</v>
      </c>
      <c r="W238" s="154"/>
      <c r="X238" s="147" t="s">
        <v>545</v>
      </c>
      <c r="Y238" s="147" t="s">
        <v>548</v>
      </c>
      <c r="Z238" s="150" t="s">
        <v>546</v>
      </c>
      <c r="AA238" s="147" t="s">
        <v>547</v>
      </c>
      <c r="AB238" s="150">
        <v>8</v>
      </c>
      <c r="AC238" s="150"/>
      <c r="AD238" s="150"/>
      <c r="AE238" s="150"/>
      <c r="AF238" s="150"/>
      <c r="AG238" s="150"/>
      <c r="AH238" s="150"/>
      <c r="AJ238" s="86" t="s">
        <v>512</v>
      </c>
      <c r="AK238" s="86" t="s">
        <v>145</v>
      </c>
    </row>
    <row r="239" spans="1:37">
      <c r="A239" s="145">
        <v>73</v>
      </c>
      <c r="B239" s="155" t="s">
        <v>264</v>
      </c>
      <c r="C239" s="147" t="s">
        <v>551</v>
      </c>
      <c r="D239" s="148" t="s">
        <v>552</v>
      </c>
      <c r="E239" s="149">
        <v>6</v>
      </c>
      <c r="F239" s="150" t="s">
        <v>259</v>
      </c>
      <c r="G239" s="151"/>
      <c r="H239" s="151"/>
      <c r="I239" s="151">
        <f>ROUND(E239*G239,2)</f>
        <v>0</v>
      </c>
      <c r="J239" s="151">
        <f t="shared" si="4"/>
        <v>0</v>
      </c>
      <c r="K239" s="152">
        <v>4.4999999999999998E-2</v>
      </c>
      <c r="L239" s="152">
        <f t="shared" si="5"/>
        <v>0.27</v>
      </c>
      <c r="M239" s="149"/>
      <c r="N239" s="149">
        <f t="shared" si="6"/>
        <v>0</v>
      </c>
      <c r="O239" s="150">
        <v>20</v>
      </c>
      <c r="P239" s="150" t="s">
        <v>553</v>
      </c>
      <c r="Q239" s="149"/>
      <c r="R239" s="149"/>
      <c r="S239" s="149"/>
      <c r="T239" s="153"/>
      <c r="U239" s="153"/>
      <c r="V239" s="153" t="s">
        <v>99</v>
      </c>
      <c r="W239" s="154"/>
      <c r="X239" s="147" t="s">
        <v>545</v>
      </c>
      <c r="Y239" s="147" t="s">
        <v>551</v>
      </c>
      <c r="Z239" s="150" t="s">
        <v>546</v>
      </c>
      <c r="AA239" s="147" t="s">
        <v>547</v>
      </c>
      <c r="AB239" s="150">
        <v>8</v>
      </c>
      <c r="AC239" s="150"/>
      <c r="AD239" s="150"/>
      <c r="AE239" s="150"/>
      <c r="AF239" s="150"/>
      <c r="AG239" s="150"/>
      <c r="AH239" s="150"/>
      <c r="AJ239" s="86" t="s">
        <v>512</v>
      </c>
      <c r="AK239" s="86" t="s">
        <v>145</v>
      </c>
    </row>
    <row r="240" spans="1:37">
      <c r="A240" s="145">
        <v>74</v>
      </c>
      <c r="B240" s="155" t="s">
        <v>500</v>
      </c>
      <c r="C240" s="147" t="s">
        <v>554</v>
      </c>
      <c r="D240" s="148" t="s">
        <v>555</v>
      </c>
      <c r="E240" s="149">
        <v>12</v>
      </c>
      <c r="F240" s="150" t="s">
        <v>259</v>
      </c>
      <c r="G240" s="151"/>
      <c r="H240" s="151">
        <f>ROUND(E240*G240,2)</f>
        <v>0</v>
      </c>
      <c r="I240" s="151"/>
      <c r="J240" s="151">
        <f t="shared" si="4"/>
        <v>0</v>
      </c>
      <c r="K240" s="152"/>
      <c r="L240" s="152">
        <f t="shared" si="5"/>
        <v>0</v>
      </c>
      <c r="M240" s="149"/>
      <c r="N240" s="149">
        <f t="shared" si="6"/>
        <v>0</v>
      </c>
      <c r="O240" s="150">
        <v>20</v>
      </c>
      <c r="P240" s="150" t="s">
        <v>556</v>
      </c>
      <c r="Q240" s="149"/>
      <c r="R240" s="149"/>
      <c r="S240" s="149"/>
      <c r="T240" s="153"/>
      <c r="U240" s="153"/>
      <c r="V240" s="153" t="s">
        <v>503</v>
      </c>
      <c r="W240" s="154">
        <v>14.16</v>
      </c>
      <c r="X240" s="147" t="s">
        <v>557</v>
      </c>
      <c r="Y240" s="147" t="s">
        <v>554</v>
      </c>
      <c r="Z240" s="150" t="s">
        <v>505</v>
      </c>
      <c r="AA240" s="150"/>
      <c r="AB240" s="150">
        <v>1</v>
      </c>
      <c r="AC240" s="150"/>
      <c r="AD240" s="150"/>
      <c r="AE240" s="150"/>
      <c r="AF240" s="150"/>
      <c r="AG240" s="150"/>
      <c r="AH240" s="150"/>
      <c r="AJ240" s="86" t="s">
        <v>506</v>
      </c>
      <c r="AK240" s="86" t="s">
        <v>145</v>
      </c>
    </row>
    <row r="241" spans="1:37">
      <c r="A241" s="145">
        <v>75</v>
      </c>
      <c r="B241" s="155" t="s">
        <v>264</v>
      </c>
      <c r="C241" s="147" t="s">
        <v>558</v>
      </c>
      <c r="D241" s="148" t="s">
        <v>559</v>
      </c>
      <c r="E241" s="149">
        <v>12</v>
      </c>
      <c r="F241" s="150" t="s">
        <v>259</v>
      </c>
      <c r="G241" s="151"/>
      <c r="H241" s="151"/>
      <c r="I241" s="151">
        <f>ROUND(E241*G241,2)</f>
        <v>0</v>
      </c>
      <c r="J241" s="151">
        <f t="shared" si="4"/>
        <v>0</v>
      </c>
      <c r="K241" s="152"/>
      <c r="L241" s="152">
        <f t="shared" si="5"/>
        <v>0</v>
      </c>
      <c r="M241" s="149"/>
      <c r="N241" s="149">
        <f t="shared" si="6"/>
        <v>0</v>
      </c>
      <c r="O241" s="150">
        <v>20</v>
      </c>
      <c r="P241" s="150" t="s">
        <v>560</v>
      </c>
      <c r="Q241" s="149"/>
      <c r="R241" s="149"/>
      <c r="S241" s="149"/>
      <c r="T241" s="153"/>
      <c r="U241" s="153"/>
      <c r="V241" s="153" t="s">
        <v>99</v>
      </c>
      <c r="W241" s="154"/>
      <c r="X241" s="147" t="s">
        <v>561</v>
      </c>
      <c r="Y241" s="147" t="s">
        <v>558</v>
      </c>
      <c r="Z241" s="150" t="s">
        <v>562</v>
      </c>
      <c r="AA241" s="147" t="s">
        <v>563</v>
      </c>
      <c r="AB241" s="150">
        <v>8</v>
      </c>
      <c r="AC241" s="150"/>
      <c r="AD241" s="150"/>
      <c r="AE241" s="150"/>
      <c r="AF241" s="150"/>
      <c r="AG241" s="150"/>
      <c r="AH241" s="150"/>
      <c r="AJ241" s="86" t="s">
        <v>512</v>
      </c>
      <c r="AK241" s="86" t="s">
        <v>145</v>
      </c>
    </row>
    <row r="242" spans="1:37" ht="25.5">
      <c r="A242" s="145">
        <v>76</v>
      </c>
      <c r="B242" s="155" t="s">
        <v>500</v>
      </c>
      <c r="C242" s="147" t="s">
        <v>564</v>
      </c>
      <c r="D242" s="148" t="s">
        <v>565</v>
      </c>
      <c r="E242" s="149">
        <v>170</v>
      </c>
      <c r="F242" s="150" t="s">
        <v>149</v>
      </c>
      <c r="G242" s="151"/>
      <c r="H242" s="151">
        <f>ROUND(E242*G242,2)</f>
        <v>0</v>
      </c>
      <c r="I242" s="151"/>
      <c r="J242" s="151">
        <f t="shared" si="4"/>
        <v>0</v>
      </c>
      <c r="K242" s="152"/>
      <c r="L242" s="152">
        <f t="shared" si="5"/>
        <v>0</v>
      </c>
      <c r="M242" s="149"/>
      <c r="N242" s="149">
        <f t="shared" si="6"/>
        <v>0</v>
      </c>
      <c r="O242" s="150">
        <v>20</v>
      </c>
      <c r="P242" s="150" t="s">
        <v>566</v>
      </c>
      <c r="Q242" s="149"/>
      <c r="R242" s="149"/>
      <c r="S242" s="149"/>
      <c r="T242" s="153"/>
      <c r="U242" s="153"/>
      <c r="V242" s="153" t="s">
        <v>503</v>
      </c>
      <c r="W242" s="154">
        <v>18.02</v>
      </c>
      <c r="X242" s="147" t="s">
        <v>567</v>
      </c>
      <c r="Y242" s="147" t="s">
        <v>564</v>
      </c>
      <c r="Z242" s="150" t="s">
        <v>505</v>
      </c>
      <c r="AA242" s="150"/>
      <c r="AB242" s="150">
        <v>1</v>
      </c>
      <c r="AC242" s="150"/>
      <c r="AD242" s="150"/>
      <c r="AE242" s="150"/>
      <c r="AF242" s="150"/>
      <c r="AG242" s="150"/>
      <c r="AH242" s="150"/>
      <c r="AJ242" s="86" t="s">
        <v>506</v>
      </c>
      <c r="AK242" s="86" t="s">
        <v>145</v>
      </c>
    </row>
    <row r="243" spans="1:37" ht="25.5">
      <c r="A243" s="145">
        <v>77</v>
      </c>
      <c r="B243" s="155" t="s">
        <v>264</v>
      </c>
      <c r="C243" s="147" t="s">
        <v>568</v>
      </c>
      <c r="D243" s="148" t="s">
        <v>569</v>
      </c>
      <c r="E243" s="149">
        <v>99</v>
      </c>
      <c r="F243" s="150" t="s">
        <v>359</v>
      </c>
      <c r="G243" s="151"/>
      <c r="H243" s="151"/>
      <c r="I243" s="151">
        <f>ROUND(E243*G243,2)</f>
        <v>0</v>
      </c>
      <c r="J243" s="151">
        <f t="shared" si="4"/>
        <v>0</v>
      </c>
      <c r="K243" s="152"/>
      <c r="L243" s="152">
        <f t="shared" si="5"/>
        <v>0</v>
      </c>
      <c r="M243" s="149"/>
      <c r="N243" s="149">
        <f t="shared" si="6"/>
        <v>0</v>
      </c>
      <c r="O243" s="150">
        <v>20</v>
      </c>
      <c r="P243" s="150" t="s">
        <v>570</v>
      </c>
      <c r="Q243" s="149"/>
      <c r="R243" s="149"/>
      <c r="S243" s="149"/>
      <c r="T243" s="153"/>
      <c r="U243" s="153"/>
      <c r="V243" s="153" t="s">
        <v>99</v>
      </c>
      <c r="W243" s="154"/>
      <c r="X243" s="147" t="s">
        <v>568</v>
      </c>
      <c r="Y243" s="147" t="s">
        <v>568</v>
      </c>
      <c r="Z243" s="150" t="s">
        <v>571</v>
      </c>
      <c r="AA243" s="147" t="s">
        <v>572</v>
      </c>
      <c r="AB243" s="150">
        <v>2</v>
      </c>
      <c r="AC243" s="150"/>
      <c r="AD243" s="150"/>
      <c r="AE243" s="150"/>
      <c r="AF243" s="150"/>
      <c r="AG243" s="150"/>
      <c r="AH243" s="150"/>
      <c r="AJ243" s="86" t="s">
        <v>512</v>
      </c>
      <c r="AK243" s="86" t="s">
        <v>145</v>
      </c>
    </row>
    <row r="244" spans="1:37" ht="25.5">
      <c r="A244" s="145">
        <v>78</v>
      </c>
      <c r="B244" s="155" t="s">
        <v>264</v>
      </c>
      <c r="C244" s="147" t="s">
        <v>573</v>
      </c>
      <c r="D244" s="148" t="s">
        <v>574</v>
      </c>
      <c r="E244" s="149">
        <v>30</v>
      </c>
      <c r="F244" s="150" t="s">
        <v>259</v>
      </c>
      <c r="G244" s="151"/>
      <c r="H244" s="151"/>
      <c r="I244" s="151">
        <f>ROUND(E244*G244,2)</f>
        <v>0</v>
      </c>
      <c r="J244" s="151">
        <f t="shared" si="4"/>
        <v>0</v>
      </c>
      <c r="K244" s="152"/>
      <c r="L244" s="152">
        <f t="shared" si="5"/>
        <v>0</v>
      </c>
      <c r="M244" s="149"/>
      <c r="N244" s="149">
        <f t="shared" si="6"/>
        <v>0</v>
      </c>
      <c r="O244" s="150">
        <v>20</v>
      </c>
      <c r="P244" s="150" t="s">
        <v>575</v>
      </c>
      <c r="Q244" s="149"/>
      <c r="R244" s="149"/>
      <c r="S244" s="149"/>
      <c r="T244" s="153"/>
      <c r="U244" s="153"/>
      <c r="V244" s="153" t="s">
        <v>99</v>
      </c>
      <c r="W244" s="154"/>
      <c r="X244" s="147" t="s">
        <v>573</v>
      </c>
      <c r="Y244" s="147" t="s">
        <v>573</v>
      </c>
      <c r="Z244" s="150" t="s">
        <v>571</v>
      </c>
      <c r="AA244" s="147" t="s">
        <v>576</v>
      </c>
      <c r="AB244" s="150">
        <v>2</v>
      </c>
      <c r="AC244" s="150"/>
      <c r="AD244" s="150"/>
      <c r="AE244" s="150"/>
      <c r="AF244" s="150"/>
      <c r="AG244" s="150"/>
      <c r="AH244" s="150"/>
      <c r="AJ244" s="86" t="s">
        <v>512</v>
      </c>
      <c r="AK244" s="86" t="s">
        <v>145</v>
      </c>
    </row>
    <row r="245" spans="1:37" ht="25.5">
      <c r="A245" s="145">
        <v>79</v>
      </c>
      <c r="B245" s="155" t="s">
        <v>500</v>
      </c>
      <c r="C245" s="147" t="s">
        <v>577</v>
      </c>
      <c r="D245" s="148" t="s">
        <v>578</v>
      </c>
      <c r="E245" s="149">
        <v>3</v>
      </c>
      <c r="F245" s="150" t="s">
        <v>149</v>
      </c>
      <c r="G245" s="151"/>
      <c r="H245" s="151">
        <f>ROUND(E245*G245,2)</f>
        <v>0</v>
      </c>
      <c r="I245" s="151"/>
      <c r="J245" s="151">
        <f t="shared" si="4"/>
        <v>0</v>
      </c>
      <c r="K245" s="152"/>
      <c r="L245" s="152">
        <f t="shared" si="5"/>
        <v>0</v>
      </c>
      <c r="M245" s="149"/>
      <c r="N245" s="149">
        <f t="shared" si="6"/>
        <v>0</v>
      </c>
      <c r="O245" s="150">
        <v>20</v>
      </c>
      <c r="P245" s="150" t="s">
        <v>579</v>
      </c>
      <c r="Q245" s="149"/>
      <c r="R245" s="149"/>
      <c r="S245" s="149"/>
      <c r="T245" s="153"/>
      <c r="U245" s="153"/>
      <c r="V245" s="153" t="s">
        <v>503</v>
      </c>
      <c r="W245" s="154">
        <v>0.12</v>
      </c>
      <c r="X245" s="147" t="s">
        <v>580</v>
      </c>
      <c r="Y245" s="147" t="s">
        <v>577</v>
      </c>
      <c r="Z245" s="150" t="s">
        <v>505</v>
      </c>
      <c r="AA245" s="150"/>
      <c r="AB245" s="150">
        <v>1</v>
      </c>
      <c r="AC245" s="150"/>
      <c r="AD245" s="150"/>
      <c r="AE245" s="150"/>
      <c r="AF245" s="150"/>
      <c r="AG245" s="150"/>
      <c r="AH245" s="150"/>
      <c r="AJ245" s="86" t="s">
        <v>506</v>
      </c>
      <c r="AK245" s="86" t="s">
        <v>145</v>
      </c>
    </row>
    <row r="246" spans="1:37" ht="25.5">
      <c r="A246" s="145">
        <v>80</v>
      </c>
      <c r="B246" s="155" t="s">
        <v>264</v>
      </c>
      <c r="C246" s="147" t="s">
        <v>581</v>
      </c>
      <c r="D246" s="148" t="s">
        <v>582</v>
      </c>
      <c r="E246" s="149">
        <v>3</v>
      </c>
      <c r="F246" s="150" t="s">
        <v>149</v>
      </c>
      <c r="G246" s="151"/>
      <c r="H246" s="151"/>
      <c r="I246" s="151">
        <f>ROUND(E246*G246,2)</f>
        <v>0</v>
      </c>
      <c r="J246" s="151">
        <f t="shared" si="4"/>
        <v>0</v>
      </c>
      <c r="K246" s="152"/>
      <c r="L246" s="152">
        <f t="shared" si="5"/>
        <v>0</v>
      </c>
      <c r="M246" s="149"/>
      <c r="N246" s="149">
        <f t="shared" si="6"/>
        <v>0</v>
      </c>
      <c r="O246" s="150">
        <v>20</v>
      </c>
      <c r="P246" s="150" t="s">
        <v>583</v>
      </c>
      <c r="Q246" s="149"/>
      <c r="R246" s="149"/>
      <c r="S246" s="149"/>
      <c r="T246" s="153"/>
      <c r="U246" s="153"/>
      <c r="V246" s="153" t="s">
        <v>99</v>
      </c>
      <c r="W246" s="154"/>
      <c r="X246" s="147" t="s">
        <v>581</v>
      </c>
      <c r="Y246" s="147" t="s">
        <v>581</v>
      </c>
      <c r="Z246" s="150" t="s">
        <v>584</v>
      </c>
      <c r="AA246" s="147" t="s">
        <v>585</v>
      </c>
      <c r="AB246" s="150">
        <v>2</v>
      </c>
      <c r="AC246" s="150"/>
      <c r="AD246" s="150"/>
      <c r="AE246" s="150"/>
      <c r="AF246" s="150"/>
      <c r="AG246" s="150"/>
      <c r="AH246" s="150"/>
      <c r="AJ246" s="86" t="s">
        <v>512</v>
      </c>
      <c r="AK246" s="86" t="s">
        <v>145</v>
      </c>
    </row>
    <row r="247" spans="1:37">
      <c r="A247" s="145">
        <v>81</v>
      </c>
      <c r="B247" s="155" t="s">
        <v>500</v>
      </c>
      <c r="C247" s="147" t="s">
        <v>586</v>
      </c>
      <c r="D247" s="148" t="s">
        <v>587</v>
      </c>
      <c r="E247" s="149">
        <v>150</v>
      </c>
      <c r="F247" s="150" t="s">
        <v>149</v>
      </c>
      <c r="G247" s="151"/>
      <c r="H247" s="151">
        <f>ROUND(E247*G247,2)</f>
        <v>0</v>
      </c>
      <c r="I247" s="151"/>
      <c r="J247" s="151">
        <f t="shared" si="4"/>
        <v>0</v>
      </c>
      <c r="K247" s="152"/>
      <c r="L247" s="152">
        <f t="shared" si="5"/>
        <v>0</v>
      </c>
      <c r="M247" s="149"/>
      <c r="N247" s="149">
        <f t="shared" si="6"/>
        <v>0</v>
      </c>
      <c r="O247" s="150">
        <v>20</v>
      </c>
      <c r="P247" s="150" t="s">
        <v>579</v>
      </c>
      <c r="Q247" s="149"/>
      <c r="R247" s="149"/>
      <c r="S247" s="149"/>
      <c r="T247" s="153"/>
      <c r="U247" s="153"/>
      <c r="V247" s="153" t="s">
        <v>503</v>
      </c>
      <c r="W247" s="154">
        <v>11.85</v>
      </c>
      <c r="X247" s="147" t="s">
        <v>588</v>
      </c>
      <c r="Y247" s="147" t="s">
        <v>586</v>
      </c>
      <c r="Z247" s="150" t="s">
        <v>505</v>
      </c>
      <c r="AA247" s="150"/>
      <c r="AB247" s="150">
        <v>1</v>
      </c>
      <c r="AC247" s="150"/>
      <c r="AD247" s="150"/>
      <c r="AE247" s="150"/>
      <c r="AF247" s="150"/>
      <c r="AG247" s="150"/>
      <c r="AH247" s="150"/>
      <c r="AJ247" s="86" t="s">
        <v>506</v>
      </c>
      <c r="AK247" s="86" t="s">
        <v>145</v>
      </c>
    </row>
    <row r="248" spans="1:37">
      <c r="A248" s="145">
        <v>82</v>
      </c>
      <c r="B248" s="155" t="s">
        <v>264</v>
      </c>
      <c r="C248" s="147" t="s">
        <v>589</v>
      </c>
      <c r="D248" s="148" t="s">
        <v>590</v>
      </c>
      <c r="E248" s="149">
        <v>150</v>
      </c>
      <c r="F248" s="150" t="s">
        <v>149</v>
      </c>
      <c r="G248" s="151"/>
      <c r="H248" s="151"/>
      <c r="I248" s="151">
        <f>ROUND(E248*G248,2)</f>
        <v>0</v>
      </c>
      <c r="J248" s="151">
        <f t="shared" si="4"/>
        <v>0</v>
      </c>
      <c r="K248" s="152"/>
      <c r="L248" s="152">
        <f t="shared" si="5"/>
        <v>0</v>
      </c>
      <c r="M248" s="149"/>
      <c r="N248" s="149">
        <f t="shared" si="6"/>
        <v>0</v>
      </c>
      <c r="O248" s="150">
        <v>20</v>
      </c>
      <c r="P248" s="150" t="s">
        <v>583</v>
      </c>
      <c r="Q248" s="149"/>
      <c r="R248" s="149"/>
      <c r="S248" s="149"/>
      <c r="T248" s="153"/>
      <c r="U248" s="153"/>
      <c r="V248" s="153" t="s">
        <v>99</v>
      </c>
      <c r="W248" s="154"/>
      <c r="X248" s="147" t="s">
        <v>589</v>
      </c>
      <c r="Y248" s="147" t="s">
        <v>589</v>
      </c>
      <c r="Z248" s="150" t="s">
        <v>584</v>
      </c>
      <c r="AA248" s="147" t="s">
        <v>591</v>
      </c>
      <c r="AB248" s="150">
        <v>2</v>
      </c>
      <c r="AC248" s="150"/>
      <c r="AD248" s="150"/>
      <c r="AE248" s="150"/>
      <c r="AF248" s="150"/>
      <c r="AG248" s="150"/>
      <c r="AH248" s="150"/>
      <c r="AJ248" s="86" t="s">
        <v>512</v>
      </c>
      <c r="AK248" s="86" t="s">
        <v>145</v>
      </c>
    </row>
    <row r="249" spans="1:37">
      <c r="A249" s="145">
        <v>83</v>
      </c>
      <c r="B249" s="155" t="s">
        <v>500</v>
      </c>
      <c r="C249" s="147" t="s">
        <v>592</v>
      </c>
      <c r="D249" s="148" t="s">
        <v>593</v>
      </c>
      <c r="E249" s="149">
        <v>105</v>
      </c>
      <c r="F249" s="150" t="s">
        <v>149</v>
      </c>
      <c r="G249" s="151"/>
      <c r="H249" s="151">
        <f>ROUND(E249*G249,2)</f>
        <v>0</v>
      </c>
      <c r="I249" s="151"/>
      <c r="J249" s="151">
        <f t="shared" si="4"/>
        <v>0</v>
      </c>
      <c r="K249" s="152"/>
      <c r="L249" s="152">
        <f t="shared" si="5"/>
        <v>0</v>
      </c>
      <c r="M249" s="149"/>
      <c r="N249" s="149">
        <f t="shared" si="6"/>
        <v>0</v>
      </c>
      <c r="O249" s="150">
        <v>20</v>
      </c>
      <c r="P249" s="150" t="s">
        <v>594</v>
      </c>
      <c r="Q249" s="149"/>
      <c r="R249" s="149"/>
      <c r="S249" s="149"/>
      <c r="T249" s="153"/>
      <c r="U249" s="153"/>
      <c r="V249" s="153" t="s">
        <v>503</v>
      </c>
      <c r="W249" s="154">
        <v>8.2949999999999999</v>
      </c>
      <c r="X249" s="147" t="s">
        <v>595</v>
      </c>
      <c r="Y249" s="147" t="s">
        <v>592</v>
      </c>
      <c r="Z249" s="150" t="s">
        <v>505</v>
      </c>
      <c r="AA249" s="150"/>
      <c r="AB249" s="150">
        <v>1</v>
      </c>
      <c r="AC249" s="150"/>
      <c r="AD249" s="150"/>
      <c r="AE249" s="150"/>
      <c r="AF249" s="150"/>
      <c r="AG249" s="150"/>
      <c r="AH249" s="150"/>
      <c r="AJ249" s="86" t="s">
        <v>506</v>
      </c>
      <c r="AK249" s="86" t="s">
        <v>145</v>
      </c>
    </row>
    <row r="250" spans="1:37">
      <c r="A250" s="145">
        <v>84</v>
      </c>
      <c r="B250" s="155" t="s">
        <v>264</v>
      </c>
      <c r="C250" s="147" t="s">
        <v>596</v>
      </c>
      <c r="D250" s="148" t="s">
        <v>597</v>
      </c>
      <c r="E250" s="149">
        <v>105</v>
      </c>
      <c r="F250" s="150" t="s">
        <v>149</v>
      </c>
      <c r="G250" s="151"/>
      <c r="H250" s="151"/>
      <c r="I250" s="151">
        <f>ROUND(E250*G250,2)</f>
        <v>0</v>
      </c>
      <c r="J250" s="151">
        <f t="shared" si="4"/>
        <v>0</v>
      </c>
      <c r="K250" s="152"/>
      <c r="L250" s="152">
        <f t="shared" si="5"/>
        <v>0</v>
      </c>
      <c r="M250" s="149"/>
      <c r="N250" s="149">
        <f t="shared" si="6"/>
        <v>0</v>
      </c>
      <c r="O250" s="150">
        <v>20</v>
      </c>
      <c r="P250" s="150" t="s">
        <v>579</v>
      </c>
      <c r="Q250" s="149"/>
      <c r="R250" s="149"/>
      <c r="S250" s="149"/>
      <c r="T250" s="153"/>
      <c r="U250" s="153"/>
      <c r="V250" s="153" t="s">
        <v>99</v>
      </c>
      <c r="W250" s="154"/>
      <c r="X250" s="147" t="s">
        <v>596</v>
      </c>
      <c r="Y250" s="147" t="s">
        <v>596</v>
      </c>
      <c r="Z250" s="150" t="s">
        <v>584</v>
      </c>
      <c r="AA250" s="147" t="s">
        <v>598</v>
      </c>
      <c r="AB250" s="150">
        <v>2</v>
      </c>
      <c r="AC250" s="150"/>
      <c r="AD250" s="150"/>
      <c r="AE250" s="150"/>
      <c r="AF250" s="150"/>
      <c r="AG250" s="150"/>
      <c r="AH250" s="150"/>
      <c r="AJ250" s="86" t="s">
        <v>512</v>
      </c>
      <c r="AK250" s="86" t="s">
        <v>145</v>
      </c>
    </row>
    <row r="251" spans="1:37">
      <c r="A251" s="145">
        <v>85</v>
      </c>
      <c r="B251" s="155" t="s">
        <v>500</v>
      </c>
      <c r="C251" s="147" t="s">
        <v>599</v>
      </c>
      <c r="D251" s="148" t="s">
        <v>600</v>
      </c>
      <c r="E251" s="149">
        <v>175</v>
      </c>
      <c r="F251" s="150" t="s">
        <v>149</v>
      </c>
      <c r="G251" s="151"/>
      <c r="H251" s="151">
        <f>ROUND(E251*G251,2)</f>
        <v>0</v>
      </c>
      <c r="I251" s="151"/>
      <c r="J251" s="151">
        <f t="shared" si="4"/>
        <v>0</v>
      </c>
      <c r="K251" s="152"/>
      <c r="L251" s="152">
        <f t="shared" si="5"/>
        <v>0</v>
      </c>
      <c r="M251" s="149"/>
      <c r="N251" s="149">
        <f t="shared" si="6"/>
        <v>0</v>
      </c>
      <c r="O251" s="150">
        <v>20</v>
      </c>
      <c r="P251" s="150" t="s">
        <v>601</v>
      </c>
      <c r="Q251" s="149"/>
      <c r="R251" s="149"/>
      <c r="S251" s="149"/>
      <c r="T251" s="153"/>
      <c r="U251" s="153"/>
      <c r="V251" s="153" t="s">
        <v>503</v>
      </c>
      <c r="W251" s="154">
        <v>14.35</v>
      </c>
      <c r="X251" s="147" t="s">
        <v>602</v>
      </c>
      <c r="Y251" s="147" t="s">
        <v>599</v>
      </c>
      <c r="Z251" s="150" t="s">
        <v>505</v>
      </c>
      <c r="AA251" s="150"/>
      <c r="AB251" s="150">
        <v>1</v>
      </c>
      <c r="AC251" s="150"/>
      <c r="AD251" s="150"/>
      <c r="AE251" s="150"/>
      <c r="AF251" s="150"/>
      <c r="AG251" s="150"/>
      <c r="AH251" s="150"/>
      <c r="AJ251" s="86" t="s">
        <v>506</v>
      </c>
      <c r="AK251" s="86" t="s">
        <v>145</v>
      </c>
    </row>
    <row r="252" spans="1:37">
      <c r="A252" s="145">
        <v>86</v>
      </c>
      <c r="B252" s="155" t="s">
        <v>264</v>
      </c>
      <c r="C252" s="147" t="s">
        <v>603</v>
      </c>
      <c r="D252" s="148" t="s">
        <v>604</v>
      </c>
      <c r="E252" s="149">
        <v>175</v>
      </c>
      <c r="F252" s="150" t="s">
        <v>149</v>
      </c>
      <c r="G252" s="151"/>
      <c r="H252" s="151"/>
      <c r="I252" s="151">
        <f>ROUND(E252*G252,2)</f>
        <v>0</v>
      </c>
      <c r="J252" s="151">
        <f t="shared" si="4"/>
        <v>0</v>
      </c>
      <c r="K252" s="152"/>
      <c r="L252" s="152">
        <f t="shared" si="5"/>
        <v>0</v>
      </c>
      <c r="M252" s="149"/>
      <c r="N252" s="149">
        <f t="shared" si="6"/>
        <v>0</v>
      </c>
      <c r="O252" s="150">
        <v>20</v>
      </c>
      <c r="P252" s="150" t="s">
        <v>594</v>
      </c>
      <c r="Q252" s="149"/>
      <c r="R252" s="149"/>
      <c r="S252" s="149"/>
      <c r="T252" s="153"/>
      <c r="U252" s="153"/>
      <c r="V252" s="153" t="s">
        <v>99</v>
      </c>
      <c r="W252" s="154"/>
      <c r="X252" s="147" t="s">
        <v>603</v>
      </c>
      <c r="Y252" s="147" t="s">
        <v>603</v>
      </c>
      <c r="Z252" s="150" t="s">
        <v>584</v>
      </c>
      <c r="AA252" s="147" t="s">
        <v>605</v>
      </c>
      <c r="AB252" s="150">
        <v>2</v>
      </c>
      <c r="AC252" s="150"/>
      <c r="AD252" s="150"/>
      <c r="AE252" s="150"/>
      <c r="AF252" s="150"/>
      <c r="AG252" s="150"/>
      <c r="AH252" s="150"/>
      <c r="AJ252" s="86" t="s">
        <v>512</v>
      </c>
      <c r="AK252" s="86" t="s">
        <v>145</v>
      </c>
    </row>
    <row r="253" spans="1:37">
      <c r="A253" s="145">
        <v>87</v>
      </c>
      <c r="B253" s="155" t="s">
        <v>500</v>
      </c>
      <c r="C253" s="147" t="s">
        <v>606</v>
      </c>
      <c r="D253" s="148" t="s">
        <v>607</v>
      </c>
      <c r="E253" s="149">
        <v>1</v>
      </c>
      <c r="F253" s="150" t="s">
        <v>15</v>
      </c>
      <c r="G253" s="151"/>
      <c r="H253" s="151">
        <f>ROUND(E253*G253,2)</f>
        <v>0</v>
      </c>
      <c r="I253" s="151"/>
      <c r="J253" s="151">
        <f t="shared" si="4"/>
        <v>0</v>
      </c>
      <c r="K253" s="152"/>
      <c r="L253" s="152">
        <f t="shared" si="5"/>
        <v>0</v>
      </c>
      <c r="M253" s="149"/>
      <c r="N253" s="149">
        <f t="shared" si="6"/>
        <v>0</v>
      </c>
      <c r="O253" s="150">
        <v>20</v>
      </c>
      <c r="P253" s="150" t="s">
        <v>608</v>
      </c>
      <c r="Q253" s="149"/>
      <c r="R253" s="149"/>
      <c r="S253" s="149"/>
      <c r="T253" s="153"/>
      <c r="U253" s="153"/>
      <c r="V253" s="153" t="s">
        <v>503</v>
      </c>
      <c r="W253" s="154"/>
      <c r="X253" s="147" t="s">
        <v>609</v>
      </c>
      <c r="Y253" s="147" t="s">
        <v>606</v>
      </c>
      <c r="Z253" s="150" t="s">
        <v>505</v>
      </c>
      <c r="AA253" s="150"/>
      <c r="AB253" s="150">
        <v>7</v>
      </c>
      <c r="AC253" s="150"/>
      <c r="AD253" s="150"/>
      <c r="AE253" s="150"/>
      <c r="AF253" s="150"/>
      <c r="AG253" s="150"/>
      <c r="AH253" s="150"/>
      <c r="AJ253" s="86" t="s">
        <v>506</v>
      </c>
      <c r="AK253" s="86" t="s">
        <v>145</v>
      </c>
    </row>
    <row r="254" spans="1:37">
      <c r="A254" s="145">
        <v>88</v>
      </c>
      <c r="B254" s="155" t="s">
        <v>500</v>
      </c>
      <c r="C254" s="147" t="s">
        <v>610</v>
      </c>
      <c r="D254" s="148" t="s">
        <v>611</v>
      </c>
      <c r="E254" s="149">
        <v>1</v>
      </c>
      <c r="F254" s="150" t="s">
        <v>15</v>
      </c>
      <c r="G254" s="151"/>
      <c r="H254" s="151">
        <f>ROUND(E254*G254,2)</f>
        <v>0</v>
      </c>
      <c r="I254" s="151"/>
      <c r="J254" s="151">
        <f t="shared" si="4"/>
        <v>0</v>
      </c>
      <c r="K254" s="152"/>
      <c r="L254" s="152">
        <f t="shared" si="5"/>
        <v>0</v>
      </c>
      <c r="M254" s="149"/>
      <c r="N254" s="149">
        <f t="shared" si="6"/>
        <v>0</v>
      </c>
      <c r="O254" s="150">
        <v>20</v>
      </c>
      <c r="P254" s="150" t="s">
        <v>612</v>
      </c>
      <c r="Q254" s="149"/>
      <c r="R254" s="149"/>
      <c r="S254" s="149"/>
      <c r="T254" s="153"/>
      <c r="U254" s="153"/>
      <c r="V254" s="153" t="s">
        <v>503</v>
      </c>
      <c r="W254" s="154"/>
      <c r="X254" s="147" t="s">
        <v>609</v>
      </c>
      <c r="Y254" s="147" t="s">
        <v>610</v>
      </c>
      <c r="Z254" s="150" t="s">
        <v>505</v>
      </c>
      <c r="AA254" s="150"/>
      <c r="AB254" s="150">
        <v>7</v>
      </c>
      <c r="AC254" s="150"/>
      <c r="AD254" s="150"/>
      <c r="AE254" s="150"/>
      <c r="AF254" s="150"/>
      <c r="AG254" s="150"/>
      <c r="AH254" s="150"/>
      <c r="AJ254" s="86" t="s">
        <v>506</v>
      </c>
      <c r="AK254" s="86" t="s">
        <v>145</v>
      </c>
    </row>
    <row r="255" spans="1:37" ht="25.5">
      <c r="A255" s="145">
        <v>89</v>
      </c>
      <c r="B255" s="155" t="s">
        <v>500</v>
      </c>
      <c r="C255" s="147" t="s">
        <v>613</v>
      </c>
      <c r="D255" s="148" t="s">
        <v>614</v>
      </c>
      <c r="E255" s="149">
        <v>1</v>
      </c>
      <c r="F255" s="150" t="s">
        <v>364</v>
      </c>
      <c r="G255" s="151"/>
      <c r="H255" s="151">
        <f>ROUND(E255*G255,2)</f>
        <v>0</v>
      </c>
      <c r="I255" s="151"/>
      <c r="J255" s="151">
        <f t="shared" si="4"/>
        <v>0</v>
      </c>
      <c r="K255" s="152"/>
      <c r="L255" s="152">
        <f t="shared" si="5"/>
        <v>0</v>
      </c>
      <c r="M255" s="149"/>
      <c r="N255" s="149">
        <f t="shared" si="6"/>
        <v>0</v>
      </c>
      <c r="O255" s="150">
        <v>20</v>
      </c>
      <c r="P255" s="150" t="s">
        <v>155</v>
      </c>
      <c r="Q255" s="149"/>
      <c r="R255" s="149"/>
      <c r="S255" s="149"/>
      <c r="T255" s="153"/>
      <c r="U255" s="153"/>
      <c r="V255" s="153" t="s">
        <v>503</v>
      </c>
      <c r="W255" s="154">
        <v>1</v>
      </c>
      <c r="X255" s="147" t="s">
        <v>615</v>
      </c>
      <c r="Y255" s="147" t="s">
        <v>613</v>
      </c>
      <c r="Z255" s="150" t="s">
        <v>505</v>
      </c>
      <c r="AA255" s="150"/>
      <c r="AB255" s="150">
        <v>7</v>
      </c>
      <c r="AC255" s="150"/>
      <c r="AD255" s="150"/>
      <c r="AE255" s="150"/>
      <c r="AF255" s="150"/>
      <c r="AG255" s="150"/>
      <c r="AH255" s="150"/>
      <c r="AJ255" s="86" t="s">
        <v>506</v>
      </c>
      <c r="AK255" s="86" t="s">
        <v>145</v>
      </c>
    </row>
    <row r="256" spans="1:37">
      <c r="A256" s="145"/>
      <c r="B256" s="155"/>
      <c r="C256" s="147"/>
      <c r="D256" s="163" t="s">
        <v>616</v>
      </c>
      <c r="E256" s="164">
        <f>J256</f>
        <v>0</v>
      </c>
      <c r="F256" s="150"/>
      <c r="G256" s="151"/>
      <c r="H256" s="164">
        <f>SUM(H226:H255)</f>
        <v>0</v>
      </c>
      <c r="I256" s="164">
        <f>SUM(I226:I255)</f>
        <v>0</v>
      </c>
      <c r="J256" s="164">
        <f>SUM(J226:J255)</f>
        <v>0</v>
      </c>
      <c r="K256" s="152"/>
      <c r="L256" s="165">
        <f>SUM(L226:L255)</f>
        <v>0.83400000000000007</v>
      </c>
      <c r="M256" s="149"/>
      <c r="N256" s="166">
        <f>SUM(N226:N255)</f>
        <v>0</v>
      </c>
      <c r="O256" s="150"/>
      <c r="P256" s="150"/>
      <c r="Q256" s="149"/>
      <c r="R256" s="149"/>
      <c r="S256" s="149"/>
      <c r="T256" s="153"/>
      <c r="U256" s="153"/>
      <c r="V256" s="153"/>
      <c r="W256" s="154">
        <f>SUM(W226:W255)</f>
        <v>122.73799999999999</v>
      </c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50"/>
      <c r="AH256" s="150"/>
    </row>
    <row r="257" spans="1:37">
      <c r="A257" s="145"/>
      <c r="B257" s="155"/>
      <c r="C257" s="147"/>
      <c r="D257" s="148"/>
      <c r="E257" s="149"/>
      <c r="F257" s="150"/>
      <c r="G257" s="151"/>
      <c r="H257" s="151"/>
      <c r="I257" s="151"/>
      <c r="J257" s="151"/>
      <c r="K257" s="152"/>
      <c r="L257" s="152"/>
      <c r="M257" s="149"/>
      <c r="N257" s="149"/>
      <c r="O257" s="150"/>
      <c r="P257" s="150"/>
      <c r="Q257" s="149"/>
      <c r="R257" s="149"/>
      <c r="S257" s="149"/>
      <c r="T257" s="153"/>
      <c r="U257" s="153"/>
      <c r="V257" s="153"/>
      <c r="W257" s="154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50"/>
      <c r="AH257" s="150"/>
    </row>
    <row r="258" spans="1:37">
      <c r="A258" s="145"/>
      <c r="B258" s="147" t="s">
        <v>617</v>
      </c>
      <c r="C258" s="147"/>
      <c r="D258" s="148"/>
      <c r="E258" s="149"/>
      <c r="F258" s="150"/>
      <c r="G258" s="151"/>
      <c r="H258" s="151"/>
      <c r="I258" s="151"/>
      <c r="J258" s="151"/>
      <c r="K258" s="152"/>
      <c r="L258" s="152"/>
      <c r="M258" s="149"/>
      <c r="N258" s="149"/>
      <c r="O258" s="150"/>
      <c r="P258" s="150"/>
      <c r="Q258" s="149"/>
      <c r="R258" s="149"/>
      <c r="S258" s="149"/>
      <c r="T258" s="153"/>
      <c r="U258" s="153"/>
      <c r="V258" s="153"/>
      <c r="W258" s="154"/>
      <c r="X258" s="150"/>
      <c r="Y258" s="150"/>
      <c r="Z258" s="150"/>
      <c r="AA258" s="150"/>
      <c r="AB258" s="150"/>
      <c r="AC258" s="150"/>
      <c r="AD258" s="150"/>
      <c r="AE258" s="150"/>
      <c r="AF258" s="150"/>
      <c r="AG258" s="150"/>
      <c r="AH258" s="150"/>
    </row>
    <row r="259" spans="1:37">
      <c r="A259" s="145">
        <v>90</v>
      </c>
      <c r="B259" s="155" t="s">
        <v>618</v>
      </c>
      <c r="C259" s="147" t="s">
        <v>619</v>
      </c>
      <c r="D259" s="148" t="s">
        <v>620</v>
      </c>
      <c r="E259" s="149">
        <v>130</v>
      </c>
      <c r="F259" s="150" t="s">
        <v>149</v>
      </c>
      <c r="G259" s="151"/>
      <c r="H259" s="151">
        <f>ROUND(E259*G259,2)</f>
        <v>0</v>
      </c>
      <c r="I259" s="151"/>
      <c r="J259" s="151">
        <f>ROUND(E259*G259,2)</f>
        <v>0</v>
      </c>
      <c r="K259" s="152"/>
      <c r="L259" s="152">
        <f>E259*K259</f>
        <v>0</v>
      </c>
      <c r="M259" s="149"/>
      <c r="N259" s="149">
        <f>E259*M259</f>
        <v>0</v>
      </c>
      <c r="O259" s="150">
        <v>20</v>
      </c>
      <c r="P259" s="150" t="s">
        <v>621</v>
      </c>
      <c r="Q259" s="149"/>
      <c r="R259" s="149"/>
      <c r="S259" s="149"/>
      <c r="T259" s="153"/>
      <c r="U259" s="153"/>
      <c r="V259" s="153" t="s">
        <v>503</v>
      </c>
      <c r="W259" s="154">
        <v>45.37</v>
      </c>
      <c r="X259" s="147" t="s">
        <v>622</v>
      </c>
      <c r="Y259" s="147" t="s">
        <v>619</v>
      </c>
      <c r="Z259" s="150" t="s">
        <v>164</v>
      </c>
      <c r="AA259" s="150"/>
      <c r="AB259" s="150">
        <v>1</v>
      </c>
      <c r="AC259" s="150"/>
      <c r="AD259" s="150"/>
      <c r="AE259" s="150"/>
      <c r="AF259" s="150"/>
      <c r="AG259" s="150"/>
      <c r="AH259" s="150"/>
      <c r="AJ259" s="86" t="s">
        <v>506</v>
      </c>
      <c r="AK259" s="86" t="s">
        <v>145</v>
      </c>
    </row>
    <row r="260" spans="1:37">
      <c r="A260" s="145">
        <v>91</v>
      </c>
      <c r="B260" s="155" t="s">
        <v>618</v>
      </c>
      <c r="C260" s="147" t="s">
        <v>623</v>
      </c>
      <c r="D260" s="148" t="s">
        <v>624</v>
      </c>
      <c r="E260" s="149">
        <v>130</v>
      </c>
      <c r="F260" s="150" t="s">
        <v>149</v>
      </c>
      <c r="G260" s="151"/>
      <c r="H260" s="151">
        <f>ROUND(E260*G260,2)</f>
        <v>0</v>
      </c>
      <c r="I260" s="151"/>
      <c r="J260" s="151">
        <f>ROUND(E260*G260,2)</f>
        <v>0</v>
      </c>
      <c r="K260" s="152"/>
      <c r="L260" s="152">
        <f>E260*K260</f>
        <v>0</v>
      </c>
      <c r="M260" s="149"/>
      <c r="N260" s="149">
        <f>E260*M260</f>
        <v>0</v>
      </c>
      <c r="O260" s="150">
        <v>20</v>
      </c>
      <c r="P260" s="150" t="s">
        <v>625</v>
      </c>
      <c r="Q260" s="149"/>
      <c r="R260" s="149"/>
      <c r="S260" s="149"/>
      <c r="T260" s="153"/>
      <c r="U260" s="153"/>
      <c r="V260" s="153" t="s">
        <v>503</v>
      </c>
      <c r="W260" s="154">
        <v>3.38</v>
      </c>
      <c r="X260" s="147" t="s">
        <v>626</v>
      </c>
      <c r="Y260" s="147" t="s">
        <v>623</v>
      </c>
      <c r="Z260" s="150" t="s">
        <v>627</v>
      </c>
      <c r="AA260" s="150"/>
      <c r="AB260" s="150">
        <v>1</v>
      </c>
      <c r="AC260" s="150"/>
      <c r="AD260" s="150"/>
      <c r="AE260" s="150"/>
      <c r="AF260" s="150"/>
      <c r="AG260" s="150"/>
      <c r="AH260" s="150"/>
      <c r="AJ260" s="86" t="s">
        <v>506</v>
      </c>
      <c r="AK260" s="86" t="s">
        <v>145</v>
      </c>
    </row>
    <row r="261" spans="1:37">
      <c r="A261" s="145">
        <v>92</v>
      </c>
      <c r="B261" s="155" t="s">
        <v>618</v>
      </c>
      <c r="C261" s="147" t="s">
        <v>628</v>
      </c>
      <c r="D261" s="148" t="s">
        <v>629</v>
      </c>
      <c r="E261" s="149">
        <v>130</v>
      </c>
      <c r="F261" s="150" t="s">
        <v>149</v>
      </c>
      <c r="G261" s="151"/>
      <c r="H261" s="151">
        <f>ROUND(E261*G261,2)</f>
        <v>0</v>
      </c>
      <c r="I261" s="151"/>
      <c r="J261" s="151">
        <f>ROUND(E261*G261,2)</f>
        <v>0</v>
      </c>
      <c r="K261" s="152"/>
      <c r="L261" s="152">
        <f>E261*K261</f>
        <v>0</v>
      </c>
      <c r="M261" s="149"/>
      <c r="N261" s="149">
        <f>E261*M261</f>
        <v>0</v>
      </c>
      <c r="O261" s="150">
        <v>20</v>
      </c>
      <c r="P261" s="150" t="s">
        <v>630</v>
      </c>
      <c r="Q261" s="149"/>
      <c r="R261" s="149"/>
      <c r="S261" s="149"/>
      <c r="T261" s="153"/>
      <c r="U261" s="153"/>
      <c r="V261" s="153" t="s">
        <v>503</v>
      </c>
      <c r="W261" s="154">
        <v>17.16</v>
      </c>
      <c r="X261" s="147" t="s">
        <v>631</v>
      </c>
      <c r="Y261" s="147" t="s">
        <v>628</v>
      </c>
      <c r="Z261" s="150" t="s">
        <v>164</v>
      </c>
      <c r="AA261" s="150"/>
      <c r="AB261" s="150">
        <v>1</v>
      </c>
      <c r="AC261" s="150"/>
      <c r="AD261" s="150"/>
      <c r="AE261" s="150"/>
      <c r="AF261" s="150"/>
      <c r="AG261" s="150"/>
      <c r="AH261" s="150"/>
      <c r="AJ261" s="86" t="s">
        <v>506</v>
      </c>
      <c r="AK261" s="86" t="s">
        <v>145</v>
      </c>
    </row>
    <row r="262" spans="1:37">
      <c r="A262" s="145">
        <v>93</v>
      </c>
      <c r="B262" s="155" t="s">
        <v>618</v>
      </c>
      <c r="C262" s="147" t="s">
        <v>632</v>
      </c>
      <c r="D262" s="148" t="s">
        <v>633</v>
      </c>
      <c r="E262" s="149">
        <v>130</v>
      </c>
      <c r="F262" s="150" t="s">
        <v>140</v>
      </c>
      <c r="G262" s="151"/>
      <c r="H262" s="151">
        <f>ROUND(E262*G262,2)</f>
        <v>0</v>
      </c>
      <c r="I262" s="151"/>
      <c r="J262" s="151">
        <f>ROUND(E262*G262,2)</f>
        <v>0</v>
      </c>
      <c r="K262" s="152"/>
      <c r="L262" s="152">
        <f>E262*K262</f>
        <v>0</v>
      </c>
      <c r="M262" s="149"/>
      <c r="N262" s="149">
        <f>E262*M262</f>
        <v>0</v>
      </c>
      <c r="O262" s="150">
        <v>20</v>
      </c>
      <c r="P262" s="150" t="s">
        <v>630</v>
      </c>
      <c r="Q262" s="149"/>
      <c r="R262" s="149"/>
      <c r="S262" s="149"/>
      <c r="T262" s="153"/>
      <c r="U262" s="153"/>
      <c r="V262" s="153" t="s">
        <v>503</v>
      </c>
      <c r="W262" s="154">
        <v>15.08</v>
      </c>
      <c r="X262" s="147" t="s">
        <v>634</v>
      </c>
      <c r="Y262" s="147" t="s">
        <v>632</v>
      </c>
      <c r="Z262" s="150" t="s">
        <v>164</v>
      </c>
      <c r="AA262" s="150"/>
      <c r="AB262" s="150">
        <v>1</v>
      </c>
      <c r="AC262" s="150"/>
      <c r="AD262" s="150"/>
      <c r="AE262" s="150"/>
      <c r="AF262" s="150"/>
      <c r="AG262" s="150"/>
      <c r="AH262" s="150"/>
      <c r="AJ262" s="86" t="s">
        <v>506</v>
      </c>
      <c r="AK262" s="86" t="s">
        <v>145</v>
      </c>
    </row>
    <row r="263" spans="1:37">
      <c r="A263" s="145"/>
      <c r="B263" s="155"/>
      <c r="C263" s="147"/>
      <c r="D263" s="163" t="s">
        <v>635</v>
      </c>
      <c r="E263" s="164">
        <f>J263</f>
        <v>0</v>
      </c>
      <c r="F263" s="150"/>
      <c r="G263" s="151"/>
      <c r="H263" s="164">
        <f>SUM(H258:H262)</f>
        <v>0</v>
      </c>
      <c r="I263" s="164">
        <f>SUM(I258:I262)</f>
        <v>0</v>
      </c>
      <c r="J263" s="164">
        <f>SUM(J258:J262)</f>
        <v>0</v>
      </c>
      <c r="K263" s="152"/>
      <c r="L263" s="165">
        <f>SUM(L258:L262)</f>
        <v>0</v>
      </c>
      <c r="M263" s="149"/>
      <c r="N263" s="166">
        <f>SUM(N258:N262)</f>
        <v>0</v>
      </c>
      <c r="O263" s="150"/>
      <c r="P263" s="150"/>
      <c r="Q263" s="149"/>
      <c r="R263" s="149"/>
      <c r="S263" s="149"/>
      <c r="T263" s="153"/>
      <c r="U263" s="153"/>
      <c r="V263" s="153"/>
      <c r="W263" s="154">
        <f>SUM(W258:W262)</f>
        <v>80.989999999999995</v>
      </c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50"/>
      <c r="AH263" s="150"/>
    </row>
    <row r="264" spans="1:37">
      <c r="A264" s="145"/>
      <c r="B264" s="155"/>
      <c r="C264" s="147"/>
      <c r="D264" s="148"/>
      <c r="E264" s="149"/>
      <c r="F264" s="150"/>
      <c r="G264" s="151"/>
      <c r="H264" s="151"/>
      <c r="I264" s="151"/>
      <c r="J264" s="151"/>
      <c r="K264" s="152"/>
      <c r="L264" s="152"/>
      <c r="M264" s="149"/>
      <c r="N264" s="149"/>
      <c r="O264" s="150"/>
      <c r="P264" s="150"/>
      <c r="Q264" s="149"/>
      <c r="R264" s="149"/>
      <c r="S264" s="149"/>
      <c r="T264" s="153"/>
      <c r="U264" s="153"/>
      <c r="V264" s="153"/>
      <c r="W264" s="154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50"/>
      <c r="AH264" s="150"/>
    </row>
    <row r="265" spans="1:37">
      <c r="A265" s="145"/>
      <c r="B265" s="155"/>
      <c r="C265" s="147"/>
      <c r="D265" s="163" t="s">
        <v>636</v>
      </c>
      <c r="E265" s="166">
        <f>J265</f>
        <v>0</v>
      </c>
      <c r="F265" s="150"/>
      <c r="G265" s="151"/>
      <c r="H265" s="164">
        <f>+H256+H263</f>
        <v>0</v>
      </c>
      <c r="I265" s="164">
        <f>+I256+I263</f>
        <v>0</v>
      </c>
      <c r="J265" s="164">
        <f>+J256+J263</f>
        <v>0</v>
      </c>
      <c r="K265" s="152"/>
      <c r="L265" s="165">
        <f>+L256+L263</f>
        <v>0.83400000000000007</v>
      </c>
      <c r="M265" s="149"/>
      <c r="N265" s="166">
        <f>+N256+N263</f>
        <v>0</v>
      </c>
      <c r="O265" s="150"/>
      <c r="P265" s="150"/>
      <c r="Q265" s="149"/>
      <c r="R265" s="149"/>
      <c r="S265" s="149"/>
      <c r="T265" s="153"/>
      <c r="U265" s="153"/>
      <c r="V265" s="153"/>
      <c r="W265" s="154">
        <f>+W256+W263</f>
        <v>203.72799999999998</v>
      </c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50"/>
      <c r="AH265" s="150"/>
    </row>
    <row r="266" spans="1:37">
      <c r="A266" s="145"/>
      <c r="B266" s="155"/>
      <c r="C266" s="147"/>
      <c r="D266" s="148"/>
      <c r="E266" s="149"/>
      <c r="F266" s="150"/>
      <c r="G266" s="151"/>
      <c r="H266" s="151"/>
      <c r="I266" s="151"/>
      <c r="J266" s="151"/>
      <c r="K266" s="152"/>
      <c r="L266" s="152"/>
      <c r="M266" s="149"/>
      <c r="N266" s="149"/>
      <c r="O266" s="150"/>
      <c r="P266" s="150"/>
      <c r="Q266" s="149"/>
      <c r="R266" s="149"/>
      <c r="S266" s="149"/>
      <c r="T266" s="153"/>
      <c r="U266" s="153"/>
      <c r="V266" s="153"/>
      <c r="W266" s="154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50"/>
      <c r="AH266" s="150"/>
    </row>
    <row r="267" spans="1:37">
      <c r="A267" s="145"/>
      <c r="B267" s="146" t="s">
        <v>637</v>
      </c>
      <c r="C267" s="147"/>
      <c r="D267" s="148"/>
      <c r="E267" s="149"/>
      <c r="F267" s="150"/>
      <c r="G267" s="151"/>
      <c r="H267" s="151"/>
      <c r="I267" s="151"/>
      <c r="J267" s="151"/>
      <c r="K267" s="152"/>
      <c r="L267" s="152"/>
      <c r="M267" s="149"/>
      <c r="N267" s="149"/>
      <c r="O267" s="150"/>
      <c r="P267" s="150"/>
      <c r="Q267" s="149"/>
      <c r="R267" s="149"/>
      <c r="S267" s="149"/>
      <c r="T267" s="153"/>
      <c r="U267" s="153"/>
      <c r="V267" s="153"/>
      <c r="W267" s="154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</row>
    <row r="268" spans="1:37">
      <c r="A268" s="145"/>
      <c r="B268" s="147" t="s">
        <v>638</v>
      </c>
      <c r="C268" s="147"/>
      <c r="D268" s="148"/>
      <c r="E268" s="149"/>
      <c r="F268" s="150"/>
      <c r="G268" s="151"/>
      <c r="H268" s="151"/>
      <c r="I268" s="151"/>
      <c r="J268" s="151"/>
      <c r="K268" s="152"/>
      <c r="L268" s="152"/>
      <c r="M268" s="149"/>
      <c r="N268" s="149"/>
      <c r="O268" s="150"/>
      <c r="P268" s="150"/>
      <c r="Q268" s="149"/>
      <c r="R268" s="149"/>
      <c r="S268" s="149"/>
      <c r="T268" s="153"/>
      <c r="U268" s="153"/>
      <c r="V268" s="153"/>
      <c r="W268" s="154"/>
      <c r="X268" s="150"/>
      <c r="Y268" s="150"/>
      <c r="Z268" s="150"/>
      <c r="AA268" s="150"/>
      <c r="AB268" s="150"/>
      <c r="AC268" s="150"/>
      <c r="AD268" s="150"/>
      <c r="AE268" s="150"/>
      <c r="AF268" s="150"/>
      <c r="AG268" s="150"/>
      <c r="AH268" s="150"/>
    </row>
    <row r="269" spans="1:37">
      <c r="A269" s="145">
        <v>94</v>
      </c>
      <c r="B269" s="155" t="s">
        <v>639</v>
      </c>
      <c r="C269" s="147" t="s">
        <v>640</v>
      </c>
      <c r="D269" s="148" t="s">
        <v>641</v>
      </c>
      <c r="E269" s="149">
        <v>1</v>
      </c>
      <c r="F269" s="150" t="s">
        <v>15</v>
      </c>
      <c r="G269" s="151"/>
      <c r="H269" s="151">
        <f>ROUND(E269*G269,2)</f>
        <v>0</v>
      </c>
      <c r="I269" s="151"/>
      <c r="J269" s="151">
        <f>ROUND(E269*G269,2)</f>
        <v>0</v>
      </c>
      <c r="K269" s="152"/>
      <c r="L269" s="152">
        <f>E269*K269</f>
        <v>0</v>
      </c>
      <c r="M269" s="149"/>
      <c r="N269" s="149">
        <f>E269*M269</f>
        <v>0</v>
      </c>
      <c r="O269" s="150">
        <v>20</v>
      </c>
      <c r="P269" s="150" t="s">
        <v>155</v>
      </c>
      <c r="Q269" s="149"/>
      <c r="R269" s="149"/>
      <c r="S269" s="149"/>
      <c r="T269" s="153"/>
      <c r="U269" s="153"/>
      <c r="V269" s="153" t="s">
        <v>642</v>
      </c>
      <c r="W269" s="154"/>
      <c r="X269" s="147" t="s">
        <v>640</v>
      </c>
      <c r="Y269" s="147" t="s">
        <v>640</v>
      </c>
      <c r="Z269" s="150" t="s">
        <v>220</v>
      </c>
      <c r="AA269" s="150"/>
      <c r="AB269" s="150">
        <v>7</v>
      </c>
      <c r="AC269" s="150"/>
      <c r="AD269" s="150"/>
      <c r="AE269" s="150"/>
      <c r="AF269" s="150"/>
      <c r="AG269" s="150"/>
      <c r="AH269" s="150"/>
      <c r="AJ269" s="86" t="s">
        <v>642</v>
      </c>
      <c r="AK269" s="86" t="s">
        <v>145</v>
      </c>
    </row>
    <row r="270" spans="1:37" ht="25.5">
      <c r="A270" s="145">
        <v>95</v>
      </c>
      <c r="B270" s="155" t="s">
        <v>639</v>
      </c>
      <c r="C270" s="147" t="s">
        <v>643</v>
      </c>
      <c r="D270" s="148" t="s">
        <v>644</v>
      </c>
      <c r="E270" s="149">
        <v>1</v>
      </c>
      <c r="F270" s="150" t="s">
        <v>15</v>
      </c>
      <c r="G270" s="151"/>
      <c r="H270" s="151">
        <f>ROUND(E270*G270,2)</f>
        <v>0</v>
      </c>
      <c r="I270" s="151"/>
      <c r="J270" s="151">
        <f>ROUND(E270*G270,2)</f>
        <v>0</v>
      </c>
      <c r="K270" s="152"/>
      <c r="L270" s="152">
        <f>E270*K270</f>
        <v>0</v>
      </c>
      <c r="M270" s="149"/>
      <c r="N270" s="149">
        <f>E270*M270</f>
        <v>0</v>
      </c>
      <c r="O270" s="150">
        <v>20</v>
      </c>
      <c r="P270" s="150" t="s">
        <v>155</v>
      </c>
      <c r="Q270" s="149"/>
      <c r="R270" s="149"/>
      <c r="S270" s="149"/>
      <c r="T270" s="153"/>
      <c r="U270" s="153"/>
      <c r="V270" s="153" t="s">
        <v>642</v>
      </c>
      <c r="W270" s="154"/>
      <c r="X270" s="147" t="s">
        <v>645</v>
      </c>
      <c r="Y270" s="147" t="s">
        <v>643</v>
      </c>
      <c r="Z270" s="150" t="s">
        <v>220</v>
      </c>
      <c r="AA270" s="150"/>
      <c r="AB270" s="150">
        <v>7</v>
      </c>
      <c r="AC270" s="150"/>
      <c r="AD270" s="150"/>
      <c r="AE270" s="150"/>
      <c r="AF270" s="150"/>
      <c r="AG270" s="150"/>
      <c r="AH270" s="150"/>
      <c r="AJ270" s="86" t="s">
        <v>642</v>
      </c>
      <c r="AK270" s="86" t="s">
        <v>145</v>
      </c>
    </row>
    <row r="271" spans="1:37">
      <c r="A271" s="145"/>
      <c r="B271" s="155"/>
      <c r="C271" s="147"/>
      <c r="D271" s="163" t="s">
        <v>646</v>
      </c>
      <c r="E271" s="164">
        <f>J271</f>
        <v>0</v>
      </c>
      <c r="F271" s="150"/>
      <c r="G271" s="151"/>
      <c r="H271" s="164">
        <f>SUM(H267:H270)</f>
        <v>0</v>
      </c>
      <c r="I271" s="164">
        <f>SUM(I267:I270)</f>
        <v>0</v>
      </c>
      <c r="J271" s="164">
        <f>SUM(J267:J270)</f>
        <v>0</v>
      </c>
      <c r="K271" s="152"/>
      <c r="L271" s="165">
        <f>SUM(L267:L270)</f>
        <v>0</v>
      </c>
      <c r="M271" s="149"/>
      <c r="N271" s="166">
        <f>SUM(N267:N270)</f>
        <v>0</v>
      </c>
      <c r="O271" s="150"/>
      <c r="P271" s="150"/>
      <c r="Q271" s="149"/>
      <c r="R271" s="149"/>
      <c r="S271" s="149"/>
      <c r="T271" s="153"/>
      <c r="U271" s="153"/>
      <c r="V271" s="153"/>
      <c r="W271" s="154">
        <f>SUM(W267:W270)</f>
        <v>0</v>
      </c>
      <c r="X271" s="150"/>
      <c r="Y271" s="150"/>
      <c r="Z271" s="150"/>
      <c r="AA271" s="150"/>
      <c r="AB271" s="150"/>
      <c r="AC271" s="150"/>
      <c r="AD271" s="150"/>
      <c r="AE271" s="150"/>
      <c r="AF271" s="150"/>
      <c r="AG271" s="150"/>
      <c r="AH271" s="150"/>
    </row>
    <row r="272" spans="1:37">
      <c r="A272" s="145"/>
      <c r="B272" s="155"/>
      <c r="C272" s="147"/>
      <c r="D272" s="148"/>
      <c r="E272" s="149"/>
      <c r="F272" s="150"/>
      <c r="G272" s="151"/>
      <c r="H272" s="151"/>
      <c r="I272" s="151"/>
      <c r="J272" s="151"/>
      <c r="K272" s="152"/>
      <c r="L272" s="152"/>
      <c r="M272" s="149"/>
      <c r="N272" s="149"/>
      <c r="O272" s="150"/>
      <c r="P272" s="150"/>
      <c r="Q272" s="149"/>
      <c r="R272" s="149"/>
      <c r="S272" s="149"/>
      <c r="T272" s="153"/>
      <c r="U272" s="153"/>
      <c r="V272" s="153"/>
      <c r="W272" s="154"/>
      <c r="X272" s="150"/>
      <c r="Y272" s="150"/>
      <c r="Z272" s="150"/>
      <c r="AA272" s="150"/>
      <c r="AB272" s="150"/>
      <c r="AC272" s="150"/>
      <c r="AD272" s="150"/>
      <c r="AE272" s="150"/>
      <c r="AF272" s="150"/>
      <c r="AG272" s="150"/>
      <c r="AH272" s="150"/>
    </row>
    <row r="273" spans="1:34">
      <c r="A273" s="145"/>
      <c r="B273" s="155"/>
      <c r="C273" s="147"/>
      <c r="D273" s="163" t="s">
        <v>647</v>
      </c>
      <c r="E273" s="164">
        <f>J273</f>
        <v>0</v>
      </c>
      <c r="F273" s="150"/>
      <c r="G273" s="151"/>
      <c r="H273" s="164">
        <f>+H271</f>
        <v>0</v>
      </c>
      <c r="I273" s="164">
        <f>+I271</f>
        <v>0</v>
      </c>
      <c r="J273" s="164">
        <f>+J271</f>
        <v>0</v>
      </c>
      <c r="K273" s="152"/>
      <c r="L273" s="165">
        <f>+L271</f>
        <v>0</v>
      </c>
      <c r="M273" s="149"/>
      <c r="N273" s="166">
        <f>+N271</f>
        <v>0</v>
      </c>
      <c r="O273" s="150"/>
      <c r="P273" s="150"/>
      <c r="Q273" s="149"/>
      <c r="R273" s="149"/>
      <c r="S273" s="149"/>
      <c r="T273" s="153"/>
      <c r="U273" s="153"/>
      <c r="V273" s="153"/>
      <c r="W273" s="154">
        <f>+W271</f>
        <v>0</v>
      </c>
      <c r="X273" s="150"/>
      <c r="Y273" s="150"/>
      <c r="Z273" s="150"/>
      <c r="AA273" s="150"/>
      <c r="AB273" s="150"/>
      <c r="AC273" s="150"/>
      <c r="AD273" s="150"/>
      <c r="AE273" s="150"/>
      <c r="AF273" s="150"/>
      <c r="AG273" s="150"/>
      <c r="AH273" s="150"/>
    </row>
    <row r="274" spans="1:34">
      <c r="A274" s="145"/>
      <c r="B274" s="155"/>
      <c r="C274" s="147"/>
      <c r="D274" s="148"/>
      <c r="E274" s="149"/>
      <c r="F274" s="150"/>
      <c r="G274" s="151"/>
      <c r="H274" s="151"/>
      <c r="I274" s="151"/>
      <c r="J274" s="151"/>
      <c r="K274" s="152"/>
      <c r="L274" s="152"/>
      <c r="M274" s="149"/>
      <c r="N274" s="149"/>
      <c r="O274" s="150"/>
      <c r="P274" s="150"/>
      <c r="Q274" s="149"/>
      <c r="R274" s="149"/>
      <c r="S274" s="149"/>
      <c r="T274" s="153"/>
      <c r="U274" s="153"/>
      <c r="V274" s="153"/>
      <c r="W274" s="154"/>
      <c r="X274" s="150"/>
      <c r="Y274" s="150"/>
      <c r="Z274" s="150"/>
      <c r="AA274" s="150"/>
      <c r="AB274" s="150"/>
      <c r="AC274" s="150"/>
      <c r="AD274" s="150"/>
      <c r="AE274" s="150"/>
      <c r="AF274" s="150"/>
      <c r="AG274" s="150"/>
      <c r="AH274" s="150"/>
    </row>
    <row r="275" spans="1:34">
      <c r="A275" s="145"/>
      <c r="B275" s="155"/>
      <c r="C275" s="147"/>
      <c r="D275" s="167" t="s">
        <v>648</v>
      </c>
      <c r="E275" s="164">
        <f>J275</f>
        <v>0</v>
      </c>
      <c r="F275" s="150"/>
      <c r="G275" s="151"/>
      <c r="H275" s="164">
        <f>+H176+H224+H265+H273</f>
        <v>0</v>
      </c>
      <c r="I275" s="164">
        <f>+I176+I224+I265+I273</f>
        <v>0</v>
      </c>
      <c r="J275" s="164">
        <f>+J176+J224+J265+J273</f>
        <v>0</v>
      </c>
      <c r="K275" s="152"/>
      <c r="L275" s="165">
        <f>+L176+L224+L265+L273</f>
        <v>122.19679933</v>
      </c>
      <c r="M275" s="149"/>
      <c r="N275" s="166">
        <f>+N176+N224+N265+N273</f>
        <v>18.769000000000002</v>
      </c>
      <c r="O275" s="150"/>
      <c r="P275" s="150"/>
      <c r="Q275" s="149"/>
      <c r="R275" s="149"/>
      <c r="S275" s="149"/>
      <c r="T275" s="153"/>
      <c r="U275" s="153"/>
      <c r="V275" s="153"/>
      <c r="W275" s="154">
        <f>+W176+W224+W265+W273</f>
        <v>2496.2089999999998</v>
      </c>
      <c r="X275" s="150"/>
      <c r="Y275" s="150"/>
      <c r="Z275" s="150"/>
      <c r="AA275" s="150"/>
      <c r="AB275" s="150"/>
      <c r="AC275" s="150"/>
      <c r="AD275" s="150"/>
      <c r="AE275" s="150"/>
      <c r="AF275" s="150"/>
      <c r="AG275" s="150"/>
      <c r="AH275" s="150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portrait" horizontalDpi="300" verticalDpi="300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workbookViewId="0">
      <selection activeCell="A8" sqref="A8"/>
    </sheetView>
  </sheetViews>
  <sheetFormatPr defaultColWidth="9.140625" defaultRowHeight="12.75"/>
  <cols>
    <col min="1" max="1" width="42.28515625" style="86" customWidth="1"/>
    <col min="2" max="4" width="9.7109375" style="87" customWidth="1"/>
    <col min="5" max="5" width="9.7109375" style="88" customWidth="1"/>
    <col min="6" max="6" width="8.7109375" style="89" customWidth="1"/>
    <col min="7" max="7" width="9.140625" style="89"/>
    <col min="8" max="23" width="9.140625" style="86"/>
    <col min="24" max="25" width="5.7109375" style="86" customWidth="1"/>
    <col min="26" max="26" width="6.5703125" style="86" customWidth="1"/>
    <col min="27" max="27" width="24.28515625" style="86" customWidth="1"/>
    <col min="28" max="28" width="4.28515625" style="86" customWidth="1"/>
    <col min="29" max="29" width="8.28515625" style="86" customWidth="1"/>
    <col min="30" max="30" width="8.7109375" style="86" customWidth="1"/>
    <col min="31" max="16384" width="9.140625" style="86"/>
  </cols>
  <sheetData>
    <row r="1" spans="1:30">
      <c r="A1" s="90" t="s">
        <v>115</v>
      </c>
      <c r="C1" s="86"/>
      <c r="E1" s="90" t="s">
        <v>650</v>
      </c>
      <c r="F1" s="86"/>
      <c r="G1" s="86"/>
      <c r="Z1" s="83" t="s">
        <v>5</v>
      </c>
      <c r="AA1" s="83" t="s">
        <v>6</v>
      </c>
      <c r="AB1" s="83" t="s">
        <v>7</v>
      </c>
      <c r="AC1" s="83" t="s">
        <v>8</v>
      </c>
      <c r="AD1" s="83" t="s">
        <v>9</v>
      </c>
    </row>
    <row r="2" spans="1:30">
      <c r="A2" s="90" t="s">
        <v>649</v>
      </c>
      <c r="C2" s="86"/>
      <c r="E2" s="90" t="s">
        <v>12</v>
      </c>
      <c r="F2" s="86"/>
      <c r="G2" s="86"/>
      <c r="Z2" s="83" t="s">
        <v>13</v>
      </c>
      <c r="AA2" s="84" t="s">
        <v>68</v>
      </c>
      <c r="AB2" s="84" t="s">
        <v>15</v>
      </c>
      <c r="AC2" s="84"/>
      <c r="AD2" s="85"/>
    </row>
    <row r="3" spans="1:30">
      <c r="A3" s="90" t="s">
        <v>16</v>
      </c>
      <c r="C3" s="86"/>
      <c r="E3" s="90" t="s">
        <v>651</v>
      </c>
      <c r="F3" s="86"/>
      <c r="G3" s="86"/>
      <c r="Z3" s="83" t="s">
        <v>17</v>
      </c>
      <c r="AA3" s="84" t="s">
        <v>69</v>
      </c>
      <c r="AB3" s="84" t="s">
        <v>15</v>
      </c>
      <c r="AC3" s="84" t="s">
        <v>19</v>
      </c>
      <c r="AD3" s="85" t="s">
        <v>20</v>
      </c>
    </row>
    <row r="4" spans="1:30">
      <c r="B4" s="86"/>
      <c r="C4" s="86"/>
      <c r="D4" s="86"/>
      <c r="E4" s="86"/>
      <c r="F4" s="86"/>
      <c r="G4" s="86"/>
      <c r="Z4" s="83" t="s">
        <v>21</v>
      </c>
      <c r="AA4" s="84" t="s">
        <v>70</v>
      </c>
      <c r="AB4" s="84" t="s">
        <v>15</v>
      </c>
      <c r="AC4" s="84"/>
      <c r="AD4" s="85"/>
    </row>
    <row r="5" spans="1:30">
      <c r="A5" s="90" t="s">
        <v>116</v>
      </c>
      <c r="B5" s="86"/>
      <c r="C5" s="86"/>
      <c r="D5" s="86"/>
      <c r="E5" s="86"/>
      <c r="F5" s="86"/>
      <c r="G5" s="86"/>
      <c r="Z5" s="83" t="s">
        <v>23</v>
      </c>
      <c r="AA5" s="84" t="s">
        <v>69</v>
      </c>
      <c r="AB5" s="84" t="s">
        <v>15</v>
      </c>
      <c r="AC5" s="84" t="s">
        <v>19</v>
      </c>
      <c r="AD5" s="85" t="s">
        <v>20</v>
      </c>
    </row>
    <row r="6" spans="1:30">
      <c r="A6" s="90"/>
      <c r="B6" s="86"/>
      <c r="C6" s="86"/>
      <c r="D6" s="86"/>
      <c r="E6" s="86"/>
      <c r="F6" s="86"/>
      <c r="G6" s="86"/>
    </row>
    <row r="7" spans="1:30">
      <c r="A7" s="90"/>
      <c r="B7" s="86"/>
      <c r="C7" s="86"/>
      <c r="D7" s="86"/>
      <c r="E7" s="86"/>
      <c r="F7" s="86"/>
      <c r="G7" s="86"/>
    </row>
    <row r="8" spans="1:30" ht="13.5">
      <c r="B8" s="91" t="str">
        <f>CONCATENATE(AA2," ",AB2," ",AC2," ",AD2)</f>
        <v xml:space="preserve">Rekapitulácia rozpočtu v EUR  </v>
      </c>
      <c r="G8" s="86"/>
    </row>
    <row r="9" spans="1:30">
      <c r="A9" s="92" t="s">
        <v>71</v>
      </c>
      <c r="B9" s="92" t="s">
        <v>32</v>
      </c>
      <c r="C9" s="92" t="s">
        <v>33</v>
      </c>
      <c r="D9" s="92" t="s">
        <v>34</v>
      </c>
      <c r="E9" s="93" t="s">
        <v>72</v>
      </c>
      <c r="F9" s="93" t="s">
        <v>36</v>
      </c>
      <c r="G9" s="93" t="s">
        <v>41</v>
      </c>
    </row>
    <row r="10" spans="1:30">
      <c r="A10" s="94"/>
      <c r="B10" s="94"/>
      <c r="C10" s="94" t="s">
        <v>58</v>
      </c>
      <c r="D10" s="94"/>
      <c r="E10" s="94" t="s">
        <v>34</v>
      </c>
      <c r="F10" s="94" t="s">
        <v>34</v>
      </c>
      <c r="G10" s="94" t="s">
        <v>34</v>
      </c>
    </row>
    <row r="12" spans="1:30">
      <c r="A12" s="168" t="s">
        <v>136</v>
      </c>
      <c r="B12" s="169">
        <f>Prehlad!H49</f>
        <v>0</v>
      </c>
      <c r="C12" s="169">
        <f>Prehlad!I49</f>
        <v>0</v>
      </c>
      <c r="D12" s="169">
        <f>Prehlad!J49</f>
        <v>0</v>
      </c>
      <c r="E12" s="170">
        <f>Prehlad!L49</f>
        <v>4.4999999999999999E-4</v>
      </c>
      <c r="F12" s="171">
        <f>Prehlad!N49</f>
        <v>18.769000000000002</v>
      </c>
      <c r="G12" s="171">
        <f>Prehlad!W49</f>
        <v>101.735</v>
      </c>
    </row>
    <row r="13" spans="1:30">
      <c r="A13" s="168" t="s">
        <v>208</v>
      </c>
      <c r="B13" s="169">
        <f>Prehlad!H90</f>
        <v>0</v>
      </c>
      <c r="C13" s="169">
        <f>Prehlad!I90</f>
        <v>0</v>
      </c>
      <c r="D13" s="169">
        <f>Prehlad!J90</f>
        <v>0</v>
      </c>
      <c r="E13" s="170">
        <f>Prehlad!L90</f>
        <v>20.289102979999999</v>
      </c>
      <c r="F13" s="171">
        <f>Prehlad!N90</f>
        <v>0</v>
      </c>
      <c r="G13" s="171">
        <f>Prehlad!W90</f>
        <v>144.166</v>
      </c>
    </row>
    <row r="14" spans="1:30">
      <c r="A14" s="168" t="s">
        <v>284</v>
      </c>
      <c r="B14" s="169">
        <f>Prehlad!H98</f>
        <v>0</v>
      </c>
      <c r="C14" s="169">
        <f>Prehlad!I98</f>
        <v>0</v>
      </c>
      <c r="D14" s="169">
        <f>Prehlad!J98</f>
        <v>0</v>
      </c>
      <c r="E14" s="170">
        <f>Prehlad!L98</f>
        <v>0.87544</v>
      </c>
      <c r="F14" s="171">
        <f>Prehlad!N98</f>
        <v>0</v>
      </c>
      <c r="G14" s="171">
        <f>Prehlad!W98</f>
        <v>20.149999999999999</v>
      </c>
    </row>
    <row r="15" spans="1:30">
      <c r="A15" s="168" t="s">
        <v>301</v>
      </c>
      <c r="B15" s="169">
        <f>Prehlad!H142</f>
        <v>0</v>
      </c>
      <c r="C15" s="169">
        <f>Prehlad!I142</f>
        <v>0</v>
      </c>
      <c r="D15" s="169">
        <f>Prehlad!J142</f>
        <v>0</v>
      </c>
      <c r="E15" s="170">
        <f>Prehlad!L142</f>
        <v>34.885084800000001</v>
      </c>
      <c r="F15" s="171">
        <f>Prehlad!N142</f>
        <v>0</v>
      </c>
      <c r="G15" s="171">
        <f>Prehlad!W142</f>
        <v>1693.933</v>
      </c>
    </row>
    <row r="16" spans="1:30">
      <c r="A16" s="168" t="s">
        <v>371</v>
      </c>
      <c r="B16" s="169">
        <f>Prehlad!H149</f>
        <v>0</v>
      </c>
      <c r="C16" s="169">
        <f>Prehlad!I149</f>
        <v>0</v>
      </c>
      <c r="D16" s="169">
        <f>Prehlad!J149</f>
        <v>0</v>
      </c>
      <c r="E16" s="170">
        <f>Prehlad!L149</f>
        <v>23.378688</v>
      </c>
      <c r="F16" s="171">
        <f>Prehlad!N149</f>
        <v>0</v>
      </c>
      <c r="G16" s="171">
        <f>Prehlad!W149</f>
        <v>93.352000000000004</v>
      </c>
    </row>
    <row r="17" spans="1:7">
      <c r="A17" s="168" t="s">
        <v>378</v>
      </c>
      <c r="B17" s="169">
        <f>Prehlad!H153</f>
        <v>0</v>
      </c>
      <c r="C17" s="169">
        <f>Prehlad!I153</f>
        <v>0</v>
      </c>
      <c r="D17" s="169">
        <f>Prehlad!J153</f>
        <v>0</v>
      </c>
      <c r="E17" s="170">
        <f>Prehlad!L153</f>
        <v>0</v>
      </c>
      <c r="F17" s="171">
        <f>Prehlad!N153</f>
        <v>0</v>
      </c>
      <c r="G17" s="171">
        <f>Prehlad!W153</f>
        <v>0.55700000000000005</v>
      </c>
    </row>
    <row r="18" spans="1:7">
      <c r="A18" s="168" t="s">
        <v>384</v>
      </c>
      <c r="B18" s="169">
        <f>Prehlad!H174</f>
        <v>0</v>
      </c>
      <c r="C18" s="169">
        <f>Prehlad!I174</f>
        <v>0</v>
      </c>
      <c r="D18" s="169">
        <f>Prehlad!J174</f>
        <v>0</v>
      </c>
      <c r="E18" s="170">
        <f>Prehlad!L174</f>
        <v>32.981877949999998</v>
      </c>
      <c r="F18" s="171">
        <f>Prehlad!N174</f>
        <v>0</v>
      </c>
      <c r="G18" s="171">
        <f>Prehlad!W174</f>
        <v>164.19</v>
      </c>
    </row>
    <row r="19" spans="1:7">
      <c r="A19" s="168" t="s">
        <v>425</v>
      </c>
      <c r="B19" s="169">
        <f>Prehlad!H176</f>
        <v>0</v>
      </c>
      <c r="C19" s="169">
        <f>Prehlad!I176</f>
        <v>0</v>
      </c>
      <c r="D19" s="169">
        <f>Prehlad!J176</f>
        <v>0</v>
      </c>
      <c r="E19" s="170">
        <f>Prehlad!L176</f>
        <v>112.41064373</v>
      </c>
      <c r="F19" s="171">
        <f>Prehlad!N176</f>
        <v>18.769000000000002</v>
      </c>
      <c r="G19" s="171">
        <f>Prehlad!W176</f>
        <v>2218.0829999999996</v>
      </c>
    </row>
    <row r="20" spans="1:7">
      <c r="A20" s="168"/>
      <c r="B20" s="169"/>
      <c r="C20" s="169"/>
      <c r="D20" s="169"/>
      <c r="E20" s="170"/>
      <c r="F20" s="171"/>
      <c r="G20" s="171"/>
    </row>
    <row r="21" spans="1:7">
      <c r="A21" s="168" t="s">
        <v>427</v>
      </c>
      <c r="B21" s="169">
        <f>Prehlad!H222</f>
        <v>0</v>
      </c>
      <c r="C21" s="169">
        <f>Prehlad!I222</f>
        <v>0</v>
      </c>
      <c r="D21" s="169">
        <f>Prehlad!J222</f>
        <v>0</v>
      </c>
      <c r="E21" s="170">
        <f>Prehlad!L222</f>
        <v>8.9521555999999993</v>
      </c>
      <c r="F21" s="171">
        <f>Prehlad!N222</f>
        <v>0</v>
      </c>
      <c r="G21" s="171">
        <f>Prehlad!W222</f>
        <v>74.39800000000001</v>
      </c>
    </row>
    <row r="22" spans="1:7">
      <c r="A22" s="168" t="s">
        <v>497</v>
      </c>
      <c r="B22" s="169">
        <f>Prehlad!H224</f>
        <v>0</v>
      </c>
      <c r="C22" s="169">
        <f>Prehlad!I224</f>
        <v>0</v>
      </c>
      <c r="D22" s="169">
        <f>Prehlad!J224</f>
        <v>0</v>
      </c>
      <c r="E22" s="170">
        <f>Prehlad!L224</f>
        <v>8.9521555999999993</v>
      </c>
      <c r="F22" s="171">
        <f>Prehlad!N224</f>
        <v>0</v>
      </c>
      <c r="G22" s="171">
        <f>Prehlad!W224</f>
        <v>74.39800000000001</v>
      </c>
    </row>
    <row r="23" spans="1:7">
      <c r="A23" s="168"/>
      <c r="B23" s="169"/>
      <c r="C23" s="169"/>
      <c r="D23" s="169"/>
      <c r="E23" s="170"/>
      <c r="F23" s="171"/>
      <c r="G23" s="171"/>
    </row>
    <row r="24" spans="1:7">
      <c r="A24" s="168" t="s">
        <v>499</v>
      </c>
      <c r="B24" s="169">
        <f>Prehlad!H256</f>
        <v>0</v>
      </c>
      <c r="C24" s="169">
        <f>Prehlad!I256</f>
        <v>0</v>
      </c>
      <c r="D24" s="169">
        <f>Prehlad!J256</f>
        <v>0</v>
      </c>
      <c r="E24" s="170">
        <f>Prehlad!L256</f>
        <v>0.83400000000000007</v>
      </c>
      <c r="F24" s="171">
        <f>Prehlad!N256</f>
        <v>0</v>
      </c>
      <c r="G24" s="171">
        <f>Prehlad!W256</f>
        <v>122.73799999999999</v>
      </c>
    </row>
    <row r="25" spans="1:7">
      <c r="A25" s="168" t="s">
        <v>617</v>
      </c>
      <c r="B25" s="169">
        <f>Prehlad!H263</f>
        <v>0</v>
      </c>
      <c r="C25" s="169">
        <f>Prehlad!I263</f>
        <v>0</v>
      </c>
      <c r="D25" s="169">
        <f>Prehlad!J263</f>
        <v>0</v>
      </c>
      <c r="E25" s="170">
        <f>Prehlad!L263</f>
        <v>0</v>
      </c>
      <c r="F25" s="171">
        <f>Prehlad!N263</f>
        <v>0</v>
      </c>
      <c r="G25" s="171">
        <f>Prehlad!W263</f>
        <v>80.989999999999995</v>
      </c>
    </row>
    <row r="26" spans="1:7">
      <c r="A26" s="168" t="s">
        <v>636</v>
      </c>
      <c r="B26" s="169">
        <f>Prehlad!H265</f>
        <v>0</v>
      </c>
      <c r="C26" s="169">
        <f>Prehlad!I265</f>
        <v>0</v>
      </c>
      <c r="D26" s="169">
        <f>Prehlad!J265</f>
        <v>0</v>
      </c>
      <c r="E26" s="170">
        <f>Prehlad!L265</f>
        <v>0.83400000000000007</v>
      </c>
      <c r="F26" s="171">
        <f>Prehlad!N265</f>
        <v>0</v>
      </c>
      <c r="G26" s="171">
        <f>Prehlad!W265</f>
        <v>203.72799999999998</v>
      </c>
    </row>
    <row r="27" spans="1:7">
      <c r="A27" s="168"/>
      <c r="B27" s="169"/>
      <c r="C27" s="169"/>
      <c r="D27" s="169"/>
      <c r="E27" s="170"/>
      <c r="F27" s="171"/>
      <c r="G27" s="171"/>
    </row>
    <row r="28" spans="1:7">
      <c r="A28" s="168" t="s">
        <v>638</v>
      </c>
      <c r="B28" s="169">
        <f>Prehlad!H271</f>
        <v>0</v>
      </c>
      <c r="C28" s="169">
        <f>Prehlad!I271</f>
        <v>0</v>
      </c>
      <c r="D28" s="169">
        <f>Prehlad!J271</f>
        <v>0</v>
      </c>
      <c r="E28" s="170">
        <f>Prehlad!L271</f>
        <v>0</v>
      </c>
      <c r="F28" s="171">
        <f>Prehlad!N271</f>
        <v>0</v>
      </c>
      <c r="G28" s="171">
        <f>Prehlad!W271</f>
        <v>0</v>
      </c>
    </row>
    <row r="29" spans="1:7">
      <c r="A29" s="168" t="s">
        <v>647</v>
      </c>
      <c r="B29" s="169">
        <f>Prehlad!H273</f>
        <v>0</v>
      </c>
      <c r="C29" s="169">
        <f>Prehlad!I273</f>
        <v>0</v>
      </c>
      <c r="D29" s="169">
        <f>Prehlad!J273</f>
        <v>0</v>
      </c>
      <c r="E29" s="170">
        <f>Prehlad!L273</f>
        <v>0</v>
      </c>
      <c r="F29" s="171">
        <f>Prehlad!N273</f>
        <v>0</v>
      </c>
      <c r="G29" s="171">
        <f>Prehlad!W273</f>
        <v>0</v>
      </c>
    </row>
    <row r="30" spans="1:7">
      <c r="A30" s="168"/>
      <c r="B30" s="169"/>
      <c r="C30" s="169"/>
      <c r="D30" s="169"/>
      <c r="E30" s="170"/>
      <c r="F30" s="171"/>
      <c r="G30" s="171"/>
    </row>
    <row r="31" spans="1:7">
      <c r="A31" s="168"/>
      <c r="B31" s="169"/>
      <c r="C31" s="169"/>
      <c r="D31" s="169"/>
      <c r="E31" s="170"/>
      <c r="F31" s="171"/>
      <c r="G31" s="171"/>
    </row>
    <row r="32" spans="1:7">
      <c r="A32" s="168" t="s">
        <v>648</v>
      </c>
      <c r="B32" s="169">
        <f>Prehlad!H275</f>
        <v>0</v>
      </c>
      <c r="C32" s="169">
        <f>Prehlad!I275</f>
        <v>0</v>
      </c>
      <c r="D32" s="169">
        <f>Prehlad!J275</f>
        <v>0</v>
      </c>
      <c r="E32" s="170">
        <f>Prehlad!L275</f>
        <v>122.19679933</v>
      </c>
      <c r="F32" s="171">
        <f>Prehlad!N275</f>
        <v>18.769000000000002</v>
      </c>
      <c r="G32" s="171">
        <f>Prehlad!W275</f>
        <v>2496.2089999999998</v>
      </c>
    </row>
  </sheetData>
  <printOptions horizontalCentered="1"/>
  <pageMargins left="0.196527777777778" right="0.196527777777778" top="0.62986111111111098" bottom="0.59027777777777801" header="0.51180555555555596" footer="0.35416666666666702"/>
  <pageSetup paperSize="9" orientation="portrait" horizontalDpi="300" verticalDpi="300" r:id="rId1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workbookViewId="0">
      <selection activeCell="Q11" sqref="Q11"/>
    </sheetView>
  </sheetViews>
  <sheetFormatPr defaultColWidth="9.140625" defaultRowHeight="12.75"/>
  <cols>
    <col min="1" max="1" width="0.7109375" style="1" customWidth="1"/>
    <col min="2" max="2" width="3.7109375" style="1" customWidth="1"/>
    <col min="3" max="3" width="6.85546875" style="1" customWidth="1"/>
    <col min="4" max="6" width="14" style="1" customWidth="1"/>
    <col min="7" max="7" width="3.85546875" style="1" customWidth="1"/>
    <col min="8" max="8" width="17.7109375" style="1" customWidth="1"/>
    <col min="9" max="9" width="8.7109375" style="1" customWidth="1"/>
    <col min="10" max="10" width="14" style="1" customWidth="1"/>
    <col min="11" max="11" width="2.28515625" style="1" customWidth="1"/>
    <col min="12" max="12" width="6.85546875" style="1" customWidth="1"/>
    <col min="13" max="23" width="9.140625" style="1"/>
    <col min="24" max="25" width="5.7109375" style="1" customWidth="1"/>
    <col min="26" max="26" width="6.5703125" style="1" customWidth="1"/>
    <col min="27" max="27" width="21.425781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2:30" ht="28.5" customHeight="1">
      <c r="B1" s="2" t="s">
        <v>3</v>
      </c>
      <c r="C1" s="2"/>
      <c r="D1" s="2"/>
      <c r="F1" s="3" t="str">
        <f>CONCATENATE(AA2," ",AB2," ",AC2," ",AD2)</f>
        <v xml:space="preserve">Krycí list rozpočtu v EUR  </v>
      </c>
      <c r="G1" s="2"/>
      <c r="H1" s="2"/>
      <c r="I1" s="2"/>
      <c r="J1" s="2"/>
      <c r="Z1" s="83" t="s">
        <v>5</v>
      </c>
      <c r="AA1" s="83" t="s">
        <v>6</v>
      </c>
      <c r="AB1" s="83" t="s">
        <v>7</v>
      </c>
      <c r="AC1" s="83" t="s">
        <v>8</v>
      </c>
      <c r="AD1" s="83" t="s">
        <v>9</v>
      </c>
    </row>
    <row r="2" spans="2:30" ht="18" customHeight="1">
      <c r="B2" s="4"/>
      <c r="C2" s="5" t="s">
        <v>116</v>
      </c>
      <c r="D2" s="5"/>
      <c r="E2" s="5"/>
      <c r="F2" s="5"/>
      <c r="G2" s="6" t="s">
        <v>73</v>
      </c>
      <c r="H2" s="5" t="s">
        <v>117</v>
      </c>
      <c r="I2" s="5"/>
      <c r="J2" s="66"/>
      <c r="Z2" s="83" t="s">
        <v>13</v>
      </c>
      <c r="AA2" s="84" t="s">
        <v>74</v>
      </c>
      <c r="AB2" s="84" t="s">
        <v>15</v>
      </c>
      <c r="AC2" s="84"/>
      <c r="AD2" s="85"/>
    </row>
    <row r="3" spans="2:30" ht="18" customHeight="1">
      <c r="B3" s="7"/>
      <c r="C3" s="8"/>
      <c r="D3" s="8"/>
      <c r="E3" s="8"/>
      <c r="F3" s="8"/>
      <c r="G3" s="9" t="s">
        <v>75</v>
      </c>
      <c r="H3" s="8"/>
      <c r="I3" s="8"/>
      <c r="J3" s="67"/>
      <c r="Z3" s="83" t="s">
        <v>17</v>
      </c>
      <c r="AA3" s="84" t="s">
        <v>76</v>
      </c>
      <c r="AB3" s="84" t="s">
        <v>15</v>
      </c>
      <c r="AC3" s="84" t="s">
        <v>19</v>
      </c>
      <c r="AD3" s="85" t="s">
        <v>20</v>
      </c>
    </row>
    <row r="4" spans="2:30" ht="18" customHeight="1">
      <c r="B4" s="10"/>
      <c r="C4" s="11"/>
      <c r="D4" s="11"/>
      <c r="E4" s="11"/>
      <c r="F4" s="11"/>
      <c r="G4" s="12"/>
      <c r="H4" s="11"/>
      <c r="I4" s="11"/>
      <c r="J4" s="68"/>
      <c r="Z4" s="83" t="s">
        <v>21</v>
      </c>
      <c r="AA4" s="84" t="s">
        <v>77</v>
      </c>
      <c r="AB4" s="84" t="s">
        <v>15</v>
      </c>
      <c r="AC4" s="84"/>
      <c r="AD4" s="85"/>
    </row>
    <row r="5" spans="2:30" ht="18" customHeight="1">
      <c r="B5" s="13"/>
      <c r="C5" s="14" t="s">
        <v>78</v>
      </c>
      <c r="D5" s="14"/>
      <c r="E5" s="14" t="s">
        <v>79</v>
      </c>
      <c r="F5" s="15"/>
      <c r="G5" s="15" t="s">
        <v>80</v>
      </c>
      <c r="H5" s="14"/>
      <c r="I5" s="15" t="s">
        <v>81</v>
      </c>
      <c r="J5" s="69"/>
      <c r="Z5" s="83" t="s">
        <v>23</v>
      </c>
      <c r="AA5" s="84" t="s">
        <v>76</v>
      </c>
      <c r="AB5" s="84" t="s">
        <v>15</v>
      </c>
      <c r="AC5" s="84" t="s">
        <v>19</v>
      </c>
      <c r="AD5" s="85" t="s">
        <v>20</v>
      </c>
    </row>
    <row r="6" spans="2:30" ht="18" customHeight="1">
      <c r="B6" s="4"/>
      <c r="C6" s="5" t="s">
        <v>2</v>
      </c>
      <c r="D6" s="5" t="s">
        <v>118</v>
      </c>
      <c r="E6" s="5"/>
      <c r="F6" s="5"/>
      <c r="G6" s="5" t="s">
        <v>82</v>
      </c>
      <c r="H6" s="5">
        <v>314153</v>
      </c>
      <c r="I6" s="5"/>
      <c r="J6" s="66"/>
    </row>
    <row r="7" spans="2:30" ht="18" customHeight="1">
      <c r="B7" s="16"/>
      <c r="C7" s="17"/>
      <c r="D7" s="18" t="s">
        <v>119</v>
      </c>
      <c r="E7" s="18"/>
      <c r="F7" s="18"/>
      <c r="G7" s="18" t="s">
        <v>83</v>
      </c>
      <c r="H7" s="18">
        <v>2020553161</v>
      </c>
      <c r="I7" s="18"/>
      <c r="J7" s="70"/>
    </row>
    <row r="8" spans="2:30" ht="18" customHeight="1">
      <c r="B8" s="7"/>
      <c r="C8" s="8" t="s">
        <v>1</v>
      </c>
      <c r="D8" s="8"/>
      <c r="E8" s="8"/>
      <c r="F8" s="8"/>
      <c r="G8" s="8" t="s">
        <v>82</v>
      </c>
      <c r="H8" s="8"/>
      <c r="I8" s="8"/>
      <c r="J8" s="67"/>
    </row>
    <row r="9" spans="2:30" ht="18" customHeight="1">
      <c r="B9" s="10"/>
      <c r="C9" s="12"/>
      <c r="D9" s="11"/>
      <c r="E9" s="11"/>
      <c r="F9" s="11"/>
      <c r="G9" s="18" t="s">
        <v>83</v>
      </c>
      <c r="H9" s="11"/>
      <c r="I9" s="11"/>
      <c r="J9" s="68"/>
    </row>
    <row r="10" spans="2:30" ht="18" customHeight="1">
      <c r="B10" s="7"/>
      <c r="C10" s="8" t="s">
        <v>84</v>
      </c>
      <c r="D10" s="8"/>
      <c r="E10" s="8"/>
      <c r="F10" s="8"/>
      <c r="G10" s="8" t="s">
        <v>82</v>
      </c>
      <c r="H10" s="8"/>
      <c r="I10" s="8"/>
      <c r="J10" s="67"/>
    </row>
    <row r="11" spans="2:30" ht="18" customHeight="1">
      <c r="B11" s="19"/>
      <c r="C11" s="20"/>
      <c r="D11" s="20"/>
      <c r="E11" s="20"/>
      <c r="F11" s="20"/>
      <c r="G11" s="20" t="s">
        <v>83</v>
      </c>
      <c r="H11" s="20"/>
      <c r="I11" s="20"/>
      <c r="J11" s="71"/>
    </row>
    <row r="12" spans="2:30" ht="18" customHeight="1">
      <c r="B12" s="21"/>
      <c r="C12" s="5"/>
      <c r="D12" s="5"/>
      <c r="E12" s="5"/>
      <c r="F12" s="22">
        <f>IF(B12&lt;&gt;0,ROUND($J$31/B12,0),0)</f>
        <v>0</v>
      </c>
      <c r="G12" s="6"/>
      <c r="H12" s="5"/>
      <c r="I12" s="5"/>
      <c r="J12" s="72">
        <f>IF(G12&lt;&gt;0,ROUND($J$31/G12,0),0)</f>
        <v>0</v>
      </c>
    </row>
    <row r="13" spans="2:30" ht="18" customHeight="1">
      <c r="B13" s="23"/>
      <c r="C13" s="18"/>
      <c r="D13" s="18"/>
      <c r="E13" s="18"/>
      <c r="F13" s="24">
        <f>IF(B13&lt;&gt;0,ROUND($J$31/B13,0),0)</f>
        <v>0</v>
      </c>
      <c r="G13" s="17"/>
      <c r="H13" s="18"/>
      <c r="I13" s="18"/>
      <c r="J13" s="73">
        <f>IF(G13&lt;&gt;0,ROUND($J$31/G13,0),0)</f>
        <v>0</v>
      </c>
    </row>
    <row r="14" spans="2:30" ht="18" customHeight="1">
      <c r="B14" s="25"/>
      <c r="C14" s="20"/>
      <c r="D14" s="20"/>
      <c r="E14" s="20"/>
      <c r="F14" s="26">
        <f>IF(B14&lt;&gt;0,ROUND($J$31/B14,0),0)</f>
        <v>0</v>
      </c>
      <c r="G14" s="27"/>
      <c r="H14" s="20"/>
      <c r="I14" s="20"/>
      <c r="J14" s="74">
        <f>IF(G14&lt;&gt;0,ROUND($J$31/G14,0),0)</f>
        <v>0</v>
      </c>
    </row>
    <row r="15" spans="2:30" ht="18" customHeight="1">
      <c r="B15" s="28" t="s">
        <v>85</v>
      </c>
      <c r="C15" s="29" t="s">
        <v>86</v>
      </c>
      <c r="D15" s="30" t="s">
        <v>32</v>
      </c>
      <c r="E15" s="30" t="s">
        <v>87</v>
      </c>
      <c r="F15" s="31" t="s">
        <v>88</v>
      </c>
      <c r="G15" s="28" t="s">
        <v>89</v>
      </c>
      <c r="H15" s="32" t="s">
        <v>90</v>
      </c>
      <c r="I15" s="43"/>
      <c r="J15" s="44"/>
    </row>
    <row r="16" spans="2:30" ht="18" customHeight="1">
      <c r="B16" s="33">
        <v>1</v>
      </c>
      <c r="C16" s="34" t="s">
        <v>91</v>
      </c>
      <c r="D16" s="135">
        <f>Prehlad!H176</f>
        <v>0</v>
      </c>
      <c r="E16" s="135">
        <f>Prehlad!I176</f>
        <v>0</v>
      </c>
      <c r="F16" s="136">
        <f>D16+E16</f>
        <v>0</v>
      </c>
      <c r="G16" s="33">
        <v>6</v>
      </c>
      <c r="H16" s="35" t="s">
        <v>120</v>
      </c>
      <c r="I16" s="75"/>
      <c r="J16" s="136">
        <v>0</v>
      </c>
    </row>
    <row r="17" spans="2:10" ht="18" customHeight="1">
      <c r="B17" s="36">
        <v>2</v>
      </c>
      <c r="C17" s="37" t="s">
        <v>92</v>
      </c>
      <c r="D17" s="137">
        <f>Prehlad!H224</f>
        <v>0</v>
      </c>
      <c r="E17" s="137">
        <f>Prehlad!I224</f>
        <v>0</v>
      </c>
      <c r="F17" s="136">
        <f>D17+E17</f>
        <v>0</v>
      </c>
      <c r="G17" s="36">
        <v>7</v>
      </c>
      <c r="H17" s="38" t="s">
        <v>121</v>
      </c>
      <c r="I17" s="8"/>
      <c r="J17" s="138">
        <v>0</v>
      </c>
    </row>
    <row r="18" spans="2:10" ht="18" customHeight="1">
      <c r="B18" s="36">
        <v>3</v>
      </c>
      <c r="C18" s="37" t="s">
        <v>93</v>
      </c>
      <c r="D18" s="137">
        <f>Prehlad!H265</f>
        <v>0</v>
      </c>
      <c r="E18" s="137">
        <f>Prehlad!I265</f>
        <v>0</v>
      </c>
      <c r="F18" s="136">
        <f>D18+E18</f>
        <v>0</v>
      </c>
      <c r="G18" s="36">
        <v>8</v>
      </c>
      <c r="H18" s="38" t="s">
        <v>122</v>
      </c>
      <c r="I18" s="8"/>
      <c r="J18" s="138">
        <v>0</v>
      </c>
    </row>
    <row r="19" spans="2:10" ht="18" customHeight="1">
      <c r="B19" s="36">
        <v>4</v>
      </c>
      <c r="C19" s="37" t="s">
        <v>94</v>
      </c>
      <c r="D19" s="137"/>
      <c r="E19" s="137"/>
      <c r="F19" s="139">
        <f>D19+E19</f>
        <v>0</v>
      </c>
      <c r="G19" s="36">
        <v>9</v>
      </c>
      <c r="H19" s="38" t="s">
        <v>3</v>
      </c>
      <c r="I19" s="8"/>
      <c r="J19" s="138">
        <v>0</v>
      </c>
    </row>
    <row r="20" spans="2:10" ht="18" customHeight="1">
      <c r="B20" s="39">
        <v>5</v>
      </c>
      <c r="C20" s="40" t="s">
        <v>95</v>
      </c>
      <c r="D20" s="140">
        <f>SUM(D16:D19)</f>
        <v>0</v>
      </c>
      <c r="E20" s="141">
        <f>SUM(E16:E19)</f>
        <v>0</v>
      </c>
      <c r="F20" s="142">
        <f>SUM(F16:F19)</f>
        <v>0</v>
      </c>
      <c r="G20" s="41">
        <v>10</v>
      </c>
      <c r="I20" s="76" t="s">
        <v>96</v>
      </c>
      <c r="J20" s="142">
        <f>SUM(J16:J19)</f>
        <v>0</v>
      </c>
    </row>
    <row r="21" spans="2:10" ht="18" customHeight="1">
      <c r="B21" s="28" t="s">
        <v>97</v>
      </c>
      <c r="C21" s="42"/>
      <c r="D21" s="43" t="s">
        <v>98</v>
      </c>
      <c r="E21" s="43"/>
      <c r="F21" s="44"/>
      <c r="G21" s="28" t="s">
        <v>99</v>
      </c>
      <c r="H21" s="32" t="s">
        <v>100</v>
      </c>
      <c r="I21" s="43"/>
      <c r="J21" s="44"/>
    </row>
    <row r="22" spans="2:10" ht="18" customHeight="1">
      <c r="B22" s="33">
        <v>11</v>
      </c>
      <c r="C22" s="35" t="s">
        <v>123</v>
      </c>
      <c r="D22" s="45" t="s">
        <v>3</v>
      </c>
      <c r="E22" s="46">
        <v>0</v>
      </c>
      <c r="F22" s="136">
        <f>ROUND(((D16+E16+D17+E17+D18)*E22),2)</f>
        <v>0</v>
      </c>
      <c r="G22" s="36">
        <v>16</v>
      </c>
      <c r="H22" s="38" t="s">
        <v>101</v>
      </c>
      <c r="I22" s="77"/>
      <c r="J22" s="138">
        <v>0</v>
      </c>
    </row>
    <row r="23" spans="2:10" ht="18" customHeight="1">
      <c r="B23" s="36">
        <v>12</v>
      </c>
      <c r="C23" s="38" t="s">
        <v>124</v>
      </c>
      <c r="D23" s="47"/>
      <c r="E23" s="48">
        <v>0</v>
      </c>
      <c r="F23" s="138">
        <f>ROUND(((D16+E16+D17+E17+D18)*E23),2)</f>
        <v>0</v>
      </c>
      <c r="G23" s="36">
        <v>17</v>
      </c>
      <c r="H23" s="38" t="s">
        <v>126</v>
      </c>
      <c r="I23" s="77"/>
      <c r="J23" s="138">
        <v>0</v>
      </c>
    </row>
    <row r="24" spans="2:10" ht="18" customHeight="1">
      <c r="B24" s="36">
        <v>13</v>
      </c>
      <c r="C24" s="38" t="s">
        <v>125</v>
      </c>
      <c r="D24" s="47"/>
      <c r="E24" s="48">
        <v>0</v>
      </c>
      <c r="F24" s="138">
        <f>ROUND(((D16+E16+D17+E17+D18)*E24),2)</f>
        <v>0</v>
      </c>
      <c r="G24" s="36">
        <v>18</v>
      </c>
      <c r="H24" s="38" t="s">
        <v>127</v>
      </c>
      <c r="I24" s="77"/>
      <c r="J24" s="138">
        <v>0</v>
      </c>
    </row>
    <row r="25" spans="2:10" ht="18" customHeight="1">
      <c r="B25" s="36">
        <v>14</v>
      </c>
      <c r="C25" s="38" t="s">
        <v>3</v>
      </c>
      <c r="D25" s="47"/>
      <c r="E25" s="48">
        <v>0</v>
      </c>
      <c r="F25" s="138">
        <f>ROUND(((D16+E16+D17+E17+D18+E18)*E25),2)</f>
        <v>0</v>
      </c>
      <c r="G25" s="36">
        <v>19</v>
      </c>
      <c r="H25" s="38" t="s">
        <v>3</v>
      </c>
      <c r="I25" s="77"/>
      <c r="J25" s="138">
        <v>0</v>
      </c>
    </row>
    <row r="26" spans="2:10" ht="18" customHeight="1">
      <c r="B26" s="39">
        <v>15</v>
      </c>
      <c r="C26" s="49"/>
      <c r="D26" s="50"/>
      <c r="E26" s="50" t="s">
        <v>102</v>
      </c>
      <c r="F26" s="142">
        <f>SUM(F22:F25)</f>
        <v>0</v>
      </c>
      <c r="G26" s="39">
        <v>20</v>
      </c>
      <c r="H26" s="49"/>
      <c r="I26" s="50" t="s">
        <v>103</v>
      </c>
      <c r="J26" s="142">
        <f>SUM(J22:J25)</f>
        <v>0</v>
      </c>
    </row>
    <row r="27" spans="2:10" ht="18" customHeight="1">
      <c r="B27" s="51"/>
      <c r="C27" s="52" t="s">
        <v>104</v>
      </c>
      <c r="D27" s="53"/>
      <c r="E27" s="54" t="s">
        <v>105</v>
      </c>
      <c r="F27" s="55"/>
      <c r="G27" s="28" t="s">
        <v>106</v>
      </c>
      <c r="H27" s="32" t="s">
        <v>107</v>
      </c>
      <c r="I27" s="43"/>
      <c r="J27" s="44"/>
    </row>
    <row r="28" spans="2:10" ht="18" customHeight="1">
      <c r="B28" s="56"/>
      <c r="C28" s="57"/>
      <c r="D28" s="58"/>
      <c r="E28" s="59"/>
      <c r="F28" s="55"/>
      <c r="G28" s="33">
        <v>21</v>
      </c>
      <c r="H28" s="35"/>
      <c r="I28" s="78" t="s">
        <v>108</v>
      </c>
      <c r="J28" s="136">
        <f>ROUND(F20,2)+J20+F26+J26</f>
        <v>0</v>
      </c>
    </row>
    <row r="29" spans="2:10" ht="18" customHeight="1">
      <c r="B29" s="56"/>
      <c r="C29" s="58" t="s">
        <v>109</v>
      </c>
      <c r="D29" s="58"/>
      <c r="E29" s="60"/>
      <c r="F29" s="55"/>
      <c r="G29" s="36">
        <v>22</v>
      </c>
      <c r="H29" s="38" t="s">
        <v>128</v>
      </c>
      <c r="I29" s="143">
        <f>J28-I30</f>
        <v>0</v>
      </c>
      <c r="J29" s="138">
        <f>ROUND((I29*20)/100,2)</f>
        <v>0</v>
      </c>
    </row>
    <row r="30" spans="2:10" ht="18" customHeight="1">
      <c r="B30" s="7"/>
      <c r="C30" s="8" t="s">
        <v>110</v>
      </c>
      <c r="D30" s="8"/>
      <c r="E30" s="60"/>
      <c r="F30" s="55"/>
      <c r="G30" s="36">
        <v>23</v>
      </c>
      <c r="H30" s="38" t="s">
        <v>129</v>
      </c>
      <c r="I30" s="143">
        <f>SUMIF(Prehlad!O11:O9999,0,Prehlad!J11:J9999)</f>
        <v>0</v>
      </c>
      <c r="J30" s="138">
        <f>ROUND((I30*0)/100,1)</f>
        <v>0</v>
      </c>
    </row>
    <row r="31" spans="2:10" ht="18" customHeight="1">
      <c r="B31" s="56"/>
      <c r="C31" s="58"/>
      <c r="D31" s="58"/>
      <c r="E31" s="60"/>
      <c r="F31" s="55"/>
      <c r="G31" s="39">
        <v>24</v>
      </c>
      <c r="H31" s="49"/>
      <c r="I31" s="50" t="s">
        <v>111</v>
      </c>
      <c r="J31" s="142">
        <f>SUM(J28:J30)</f>
        <v>0</v>
      </c>
    </row>
    <row r="32" spans="2:10" ht="18" customHeight="1">
      <c r="B32" s="51"/>
      <c r="C32" s="58"/>
      <c r="D32" s="55"/>
      <c r="E32" s="61"/>
      <c r="F32" s="55"/>
      <c r="G32" s="62" t="s">
        <v>112</v>
      </c>
      <c r="H32" s="63" t="s">
        <v>130</v>
      </c>
      <c r="I32" s="79"/>
      <c r="J32" s="80">
        <v>0</v>
      </c>
    </row>
    <row r="33" spans="2:10" ht="18" customHeight="1">
      <c r="B33" s="64"/>
      <c r="C33" s="65"/>
      <c r="D33" s="52" t="s">
        <v>113</v>
      </c>
      <c r="E33" s="65"/>
      <c r="F33" s="65"/>
      <c r="G33" s="65"/>
      <c r="H33" s="65" t="s">
        <v>114</v>
      </c>
      <c r="I33" s="65"/>
      <c r="J33" s="81"/>
    </row>
    <row r="34" spans="2:10" ht="18" customHeight="1">
      <c r="B34" s="56"/>
      <c r="C34" s="57"/>
      <c r="D34" s="58"/>
      <c r="E34" s="58"/>
      <c r="F34" s="57"/>
      <c r="G34" s="58"/>
      <c r="H34" s="58"/>
      <c r="I34" s="58"/>
      <c r="J34" s="82"/>
    </row>
    <row r="35" spans="2:10" ht="18" customHeight="1">
      <c r="B35" s="56"/>
      <c r="C35" s="58" t="s">
        <v>109</v>
      </c>
      <c r="D35" s="58"/>
      <c r="E35" s="58"/>
      <c r="F35" s="57"/>
      <c r="G35" s="58" t="s">
        <v>109</v>
      </c>
      <c r="H35" s="58"/>
      <c r="I35" s="58"/>
      <c r="J35" s="82"/>
    </row>
    <row r="36" spans="2:10" ht="18" customHeight="1">
      <c r="B36" s="7"/>
      <c r="C36" s="8" t="s">
        <v>110</v>
      </c>
      <c r="D36" s="8"/>
      <c r="E36" s="8"/>
      <c r="F36" s="9"/>
      <c r="G36" s="8" t="s">
        <v>110</v>
      </c>
      <c r="H36" s="8"/>
      <c r="I36" s="8"/>
      <c r="J36" s="67"/>
    </row>
    <row r="37" spans="2:10" ht="18" customHeight="1">
      <c r="B37" s="56"/>
      <c r="C37" s="58" t="s">
        <v>105</v>
      </c>
      <c r="D37" s="58"/>
      <c r="E37" s="58"/>
      <c r="F37" s="57"/>
      <c r="G37" s="58" t="s">
        <v>105</v>
      </c>
      <c r="H37" s="58"/>
      <c r="I37" s="58"/>
      <c r="J37" s="82"/>
    </row>
    <row r="38" spans="2:10" ht="18" customHeight="1">
      <c r="B38" s="56"/>
      <c r="C38" s="58"/>
      <c r="D38" s="58"/>
      <c r="E38" s="58"/>
      <c r="F38" s="58"/>
      <c r="G38" s="58"/>
      <c r="H38" s="58"/>
      <c r="I38" s="58"/>
      <c r="J38" s="82"/>
    </row>
    <row r="39" spans="2:10" ht="18" customHeight="1">
      <c r="B39" s="56"/>
      <c r="C39" s="58"/>
      <c r="D39" s="58"/>
      <c r="E39" s="58"/>
      <c r="F39" s="58"/>
      <c r="G39" s="58"/>
      <c r="H39" s="58"/>
      <c r="I39" s="58"/>
      <c r="J39" s="82"/>
    </row>
    <row r="40" spans="2:10" ht="18" customHeight="1">
      <c r="B40" s="56"/>
      <c r="C40" s="58"/>
      <c r="D40" s="58"/>
      <c r="E40" s="58"/>
      <c r="F40" s="58"/>
      <c r="G40" s="58"/>
      <c r="H40" s="58"/>
      <c r="I40" s="58"/>
      <c r="J40" s="82"/>
    </row>
    <row r="41" spans="2:10" ht="18" customHeight="1">
      <c r="B41" s="19"/>
      <c r="C41" s="20"/>
      <c r="D41" s="20"/>
      <c r="E41" s="20"/>
      <c r="F41" s="20"/>
      <c r="G41" s="20"/>
      <c r="H41" s="20"/>
      <c r="I41" s="20"/>
      <c r="J41" s="71"/>
    </row>
    <row r="42" spans="2:10" ht="14.25" customHeight="1"/>
    <row r="43" spans="2:10" ht="2.25" customHeight="1"/>
  </sheetData>
  <printOptions horizontalCentered="1" verticalCentered="1"/>
  <pageMargins left="0.23888888888888901" right="0.26874999999999999" top="0.35416666666666702" bottom="0.43263888888888902" header="0.31388888888888899" footer="0.3541666666666670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Prehlad</vt:lpstr>
      <vt:lpstr>Rekapitulacia</vt:lpstr>
      <vt:lpstr>Kryci list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Milos</cp:lastModifiedBy>
  <cp:lastPrinted>2020-07-21T10:32:54Z</cp:lastPrinted>
  <dcterms:created xsi:type="dcterms:W3CDTF">1999-04-06T07:39:00Z</dcterms:created>
  <dcterms:modified xsi:type="dcterms:W3CDTF">2020-08-04T12:50:11Z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